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30" windowWidth="16680" windowHeight="12390" activeTab="1"/>
  </bookViews>
  <sheets>
    <sheet name="2011-12$Plan&amp;Final Rept" sheetId="50" r:id="rId1"/>
    <sheet name="FY2011-12$Details" sheetId="52" r:id="rId2"/>
    <sheet name="2012-13$Plan" sheetId="51" r:id="rId3"/>
  </sheets>
  <definedNames>
    <definedName name="noname" localSheetId="2">#REF!</definedName>
    <definedName name="noname">#REF!</definedName>
    <definedName name="Total103" localSheetId="0">#REF!</definedName>
    <definedName name="Total103" localSheetId="2">#REF!</definedName>
    <definedName name="Total103">#REF!</definedName>
    <definedName name="Total171" localSheetId="0">#REF!</definedName>
    <definedName name="Total171" localSheetId="2">#REF!</definedName>
    <definedName name="Total171">#REF!</definedName>
    <definedName name="Total171NATL" localSheetId="0">#REF!</definedName>
    <definedName name="Total171NATL" localSheetId="2">#REF!</definedName>
    <definedName name="Total171NATL">#REF!</definedName>
    <definedName name="Total47542" localSheetId="0">#REF!</definedName>
    <definedName name="Total47542" localSheetId="2">#REF!</definedName>
    <definedName name="Total47542">#REF!</definedName>
    <definedName name="TotalNATLEndowment" localSheetId="0">#REF!</definedName>
    <definedName name="TotalNATLEndowment" localSheetId="2">#REF!</definedName>
    <definedName name="TotalNATLEndowment">#REF!</definedName>
  </definedNames>
  <calcPr calcId="145621"/>
</workbook>
</file>

<file path=xl/calcChain.xml><?xml version="1.0" encoding="utf-8"?>
<calcChain xmlns="http://schemas.openxmlformats.org/spreadsheetml/2006/main">
  <c r="E69" i="52" l="1"/>
  <c r="E68" i="52"/>
  <c r="H24" i="50"/>
  <c r="J15" i="50"/>
  <c r="E47" i="52" l="1"/>
  <c r="E26" i="52"/>
  <c r="E14" i="52"/>
  <c r="E13" i="52"/>
  <c r="F9" i="52"/>
  <c r="G10" i="52" s="1"/>
  <c r="I21" i="50"/>
  <c r="E28" i="51"/>
  <c r="E21" i="50"/>
  <c r="E19" i="51"/>
  <c r="E11" i="51"/>
  <c r="F13" i="51" s="1"/>
  <c r="E13" i="50"/>
  <c r="F15" i="50" s="1"/>
  <c r="I13" i="50"/>
  <c r="E30" i="50"/>
  <c r="F32" i="50" s="1"/>
  <c r="J32" i="50"/>
  <c r="F15" i="52" l="1"/>
  <c r="F48" i="52"/>
  <c r="E51" i="52" s="1"/>
  <c r="G49" i="52"/>
  <c r="G52" i="52" s="1"/>
  <c r="F33" i="50"/>
  <c r="J33" i="50"/>
  <c r="F30" i="51"/>
  <c r="F31" i="51" s="1"/>
</calcChain>
</file>

<file path=xl/comments1.xml><?xml version="1.0" encoding="utf-8"?>
<comments xmlns="http://schemas.openxmlformats.org/spreadsheetml/2006/main">
  <authors>
    <author>Linda A. Pedersen</author>
    <author>IFAS Entomology &amp; Nematology</author>
  </authors>
  <commentList>
    <comment ref="E28" authorId="0">
      <text>
        <r>
          <rPr>
            <b/>
            <sz val="8"/>
            <color indexed="81"/>
            <rFont val="Tahoma"/>
            <family val="2"/>
          </rPr>
          <t>Linda A. Pedersen:</t>
        </r>
        <r>
          <rPr>
            <sz val="8"/>
            <color indexed="81"/>
            <rFont val="Tahoma"/>
            <family val="2"/>
          </rPr>
          <t xml:space="preserve">
72.48
4.36
25.92</t>
        </r>
      </text>
    </comment>
    <comment ref="E31" authorId="1">
      <text>
        <r>
          <rPr>
            <b/>
            <sz val="9"/>
            <color indexed="81"/>
            <rFont val="Tahoma"/>
            <family val="2"/>
          </rPr>
          <t>IFAS Entomology &amp; Nematology:</t>
        </r>
        <r>
          <rPr>
            <sz val="9"/>
            <color indexed="81"/>
            <rFont val="Tahoma"/>
            <family val="2"/>
          </rPr>
          <t xml:space="preserve">
17.59
21.59</t>
        </r>
      </text>
    </comment>
  </commentList>
</comments>
</file>

<file path=xl/sharedStrings.xml><?xml version="1.0" encoding="utf-8"?>
<sst xmlns="http://schemas.openxmlformats.org/spreadsheetml/2006/main" count="207" uniqueCount="120">
  <si>
    <t>Brought forward</t>
  </si>
  <si>
    <t>Provost</t>
  </si>
  <si>
    <t>NATL endowment</t>
  </si>
  <si>
    <t>Sum</t>
  </si>
  <si>
    <t>Grand Total</t>
  </si>
  <si>
    <t>Color Reflections</t>
  </si>
  <si>
    <t>*</t>
  </si>
  <si>
    <t>Amazon</t>
  </si>
  <si>
    <t>GreenSouth Equip</t>
  </si>
  <si>
    <t>NATL Fiscal Plan for FY 2011-12</t>
  </si>
  <si>
    <t>Brought forward from 2010-11</t>
  </si>
  <si>
    <t>Projected income for 2011-12</t>
  </si>
  <si>
    <t>Spending plan for 2011-12</t>
  </si>
  <si>
    <t>Lowes</t>
  </si>
  <si>
    <t>a NATL Graduate Teaching Assistant</t>
  </si>
  <si>
    <t>2000 NT fliers</t>
  </si>
  <si>
    <t>People counter for NAP entrance</t>
  </si>
  <si>
    <t>Undergraduate TA</t>
  </si>
  <si>
    <t>3000 wiregrass plugs</t>
  </si>
  <si>
    <t>Control of invasives</t>
  </si>
  <si>
    <t>To be carried forward</t>
  </si>
  <si>
    <t>Urban Forestry Services</t>
  </si>
  <si>
    <t>2 minigrants @$500 each</t>
  </si>
  <si>
    <t>Controlled burn of upland pine</t>
  </si>
  <si>
    <t xml:space="preserve">The Provost and the CALS Dean will each pay the stipend for </t>
  </si>
  <si>
    <t>Approved by NAAC and LVL, fall 2011</t>
  </si>
  <si>
    <t>OPS</t>
  </si>
  <si>
    <t>Miscellaneous expenses</t>
  </si>
  <si>
    <r>
      <rPr>
        <b/>
        <sz val="11"/>
        <rFont val="Arial"/>
        <family val="2"/>
      </rPr>
      <t>Online donations to NATL</t>
    </r>
    <r>
      <rPr>
        <sz val="10"/>
        <rFont val="Arial"/>
        <family val="2"/>
      </rPr>
      <t xml:space="preserve"> (implemented March 2012) </t>
    </r>
  </si>
  <si>
    <r>
      <t>Funds available for 2011-12,</t>
    </r>
    <r>
      <rPr>
        <sz val="12"/>
        <rFont val="Arial"/>
        <family val="2"/>
      </rPr>
      <t xml:space="preserve"> excluding stipends for Graduate TAs</t>
    </r>
    <r>
      <rPr>
        <b/>
        <sz val="16"/>
        <rFont val="Arial"/>
        <family val="2"/>
      </rPr>
      <t>*</t>
    </r>
    <r>
      <rPr>
        <sz val="12"/>
        <rFont val="Arial"/>
        <family val="2"/>
      </rPr>
      <t>.</t>
    </r>
  </si>
  <si>
    <t>Could have been negative except for $1150 windfall!</t>
  </si>
  <si>
    <t>Correction of a 3-yr delay in an endowment payment!</t>
  </si>
  <si>
    <t>Money thought to be needed elsewhere</t>
  </si>
  <si>
    <t>Outside burn master could not be hired</t>
  </si>
  <si>
    <t>To be used to encourage others to contribute to</t>
  </si>
  <si>
    <r>
      <t xml:space="preserve">    </t>
    </r>
    <r>
      <rPr>
        <b/>
        <sz val="10"/>
        <rFont val="Arial"/>
        <family val="2"/>
      </rPr>
      <t xml:space="preserve">  projects for major improvements in NATL</t>
    </r>
  </si>
  <si>
    <t xml:space="preserve"> [reformatted here]</t>
  </si>
  <si>
    <t>Comments</t>
  </si>
  <si>
    <r>
      <t>NATL improvement fund</t>
    </r>
    <r>
      <rPr>
        <sz val="11"/>
        <rFont val="Arial"/>
        <family val="2"/>
      </rPr>
      <t xml:space="preserve"> (from online donations)</t>
    </r>
  </si>
  <si>
    <t>Made possible by the correction of a 3-yr delay in an endowment payment!</t>
  </si>
  <si>
    <t>Transfer completed</t>
  </si>
  <si>
    <r>
      <t>Funds available for 2012-13,</t>
    </r>
    <r>
      <rPr>
        <sz val="12"/>
        <rFont val="Arial"/>
        <family val="2"/>
      </rPr>
      <t xml:space="preserve"> excluding stipends for Graduate TAs</t>
    </r>
    <r>
      <rPr>
        <b/>
        <sz val="16"/>
        <rFont val="Arial"/>
        <family val="2"/>
      </rPr>
      <t>*</t>
    </r>
    <r>
      <rPr>
        <sz val="12"/>
        <rFont val="Arial"/>
        <family val="2"/>
      </rPr>
      <t>.</t>
    </r>
  </si>
  <si>
    <t>Brought forward from 2011-12</t>
  </si>
  <si>
    <t>Projected income for 2012-13</t>
  </si>
  <si>
    <t>Spending plan for 2012-13</t>
  </si>
  <si>
    <t>Upland pine restoration</t>
  </si>
  <si>
    <t>Experienced help, 8 hrs/week (does most of routine maintenance of nature trails)</t>
  </si>
  <si>
    <t>Invasive specialist, 4 hrs/week</t>
  </si>
  <si>
    <t>Continues efforts to restore 13 acres of longleaf pine ecosystem</t>
  </si>
  <si>
    <t>Based on last year's price</t>
  </si>
  <si>
    <t>Program attracts student proposals to fulfill NATL needs</t>
  </si>
  <si>
    <t>SS Supply</t>
  </si>
  <si>
    <t>Carter, Ethan</t>
  </si>
  <si>
    <t>Transfer from Glover</t>
  </si>
  <si>
    <t>Wells, Elizabeth</t>
  </si>
  <si>
    <t>Transfer from Share</t>
  </si>
  <si>
    <t>Found in Lowe's blanket PO</t>
  </si>
  <si>
    <t>Invasive specialist (Ethan Carter)</t>
  </si>
  <si>
    <t>Experienced undergrads (Elizabeth Wells, Ethan Carter)</t>
  </si>
  <si>
    <t>NATL Fiscal Plan for FY 2012-13</t>
  </si>
  <si>
    <t>August 2012 estimate by Florida Foundtion</t>
  </si>
  <si>
    <t>Data summarized in Final Report for FY2011-12</t>
  </si>
  <si>
    <t>INCOME</t>
  </si>
  <si>
    <t>Lowes blanket</t>
  </si>
  <si>
    <t>Decrease</t>
  </si>
  <si>
    <t>acct7071</t>
  </si>
  <si>
    <t>acct13856</t>
  </si>
  <si>
    <t>pd late</t>
  </si>
  <si>
    <t>pd 8/10/12</t>
  </si>
  <si>
    <t>TOTAL INCOME</t>
  </si>
  <si>
    <t>SPENDING</t>
  </si>
  <si>
    <t>OE (items &gt;$200)</t>
  </si>
  <si>
    <t>wiregrass</t>
  </si>
  <si>
    <t>Walker refund</t>
  </si>
  <si>
    <t>Urban Forest Services</t>
  </si>
  <si>
    <t>Trailmaster</t>
  </si>
  <si>
    <t>people counter</t>
  </si>
  <si>
    <t>Boyd Brothers</t>
  </si>
  <si>
    <t xml:space="preserve">acct7071* </t>
  </si>
  <si>
    <t xml:space="preserve">Alachua Conservation  </t>
  </si>
  <si>
    <t>barn owl house</t>
  </si>
  <si>
    <t>Herp division FMNH</t>
  </si>
  <si>
    <t>Minigrant</t>
  </si>
  <si>
    <t>Root-Fork Tree removal</t>
  </si>
  <si>
    <t>OF plot A</t>
  </si>
  <si>
    <t>signs</t>
  </si>
  <si>
    <t>OE (items &lt;$200)</t>
  </si>
  <si>
    <t>Acedepot</t>
  </si>
  <si>
    <t>Town Tire</t>
  </si>
  <si>
    <t>WildFlower Meadows</t>
  </si>
  <si>
    <t>Gillett-Kaufman, Jennifer</t>
  </si>
  <si>
    <t>Reeves, Lawrence</t>
  </si>
  <si>
    <t>Software Licensing Services</t>
  </si>
  <si>
    <t>Motor Pool [gasoline]</t>
  </si>
  <si>
    <t>$36.74+50-32.11</t>
  </si>
  <si>
    <t>Total OE</t>
  </si>
  <si>
    <t>TOTAL SPENDING</t>
  </si>
  <si>
    <t>bud OE spent</t>
  </si>
  <si>
    <t>"routine OE"</t>
  </si>
  <si>
    <t>1 Jul 2012 balances</t>
  </si>
  <si>
    <t>Endowment Acct. (13856)</t>
  </si>
  <si>
    <t>NATL Acct. (1071)</t>
  </si>
  <si>
    <t>Total funds to be carried over to FY2012-13</t>
  </si>
  <si>
    <t>*Items mistakenly charged to EYN acct8086</t>
  </si>
  <si>
    <t>acct8086</t>
  </si>
  <si>
    <t>refund from 1071</t>
  </si>
  <si>
    <t>Total=</t>
  </si>
  <si>
    <t>pd 34.95; refunded 26.95</t>
  </si>
  <si>
    <t>Minigrant to Steven Johnson</t>
  </si>
  <si>
    <t>late disbursement</t>
  </si>
  <si>
    <t>Final Fiscal Report for FY 2011-12</t>
  </si>
  <si>
    <t>late transfer (including $1150 3 yrs late)</t>
  </si>
  <si>
    <t>Personel</t>
  </si>
  <si>
    <t>Other spendings</t>
  </si>
  <si>
    <t>Personnel</t>
  </si>
  <si>
    <t>Other spending</t>
  </si>
  <si>
    <t xml:space="preserve"> This is my last attempt to find an error of more than $1000, either as income of that amount that was mistakenly </t>
  </si>
  <si>
    <r>
      <t xml:space="preserve">the  carry over by $112.                            </t>
    </r>
    <r>
      <rPr>
        <i/>
        <sz val="11"/>
        <color theme="1"/>
        <rFont val="Calibri"/>
        <family val="2"/>
        <scheme val="minor"/>
      </rPr>
      <t>TJWalker, volunteer auditor of accounts  16Sep2012</t>
    </r>
  </si>
  <si>
    <r>
      <t xml:space="preserve">entered or an expense of that amount that was mistakenly missed.    I found only minor errors, and they </t>
    </r>
    <r>
      <rPr>
        <u/>
        <sz val="11"/>
        <color theme="1"/>
        <rFont val="Calibri"/>
        <family val="2"/>
        <scheme val="minor"/>
      </rPr>
      <t>increased</t>
    </r>
    <r>
      <rPr>
        <sz val="11"/>
        <color theme="1"/>
        <rFont val="Calibri"/>
        <family val="2"/>
        <scheme val="minor"/>
      </rPr>
      <t xml:space="preserve"> </t>
    </r>
  </si>
  <si>
    <t>Unexplained surplus in  carry-over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</si>
</sst>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m/d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5" fillId="0" borderId="0" xfId="0" applyFont="1"/>
    <xf numFmtId="0" fontId="4" fillId="0" borderId="0" xfId="0" applyFont="1"/>
    <xf numFmtId="1" fontId="0" fillId="0" borderId="0" xfId="0" applyNumberFormat="1"/>
    <xf numFmtId="1" fontId="5" fillId="0" borderId="0" xfId="0" applyNumberFormat="1" applyFont="1"/>
    <xf numFmtId="165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10" fillId="0" borderId="0" xfId="0" applyNumberFormat="1" applyFont="1"/>
    <xf numFmtId="165" fontId="10" fillId="0" borderId="0" xfId="0" applyNumberFormat="1" applyFont="1"/>
    <xf numFmtId="1" fontId="6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165" fontId="5" fillId="0" borderId="0" xfId="0" applyNumberFormat="1" applyFont="1"/>
    <xf numFmtId="1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165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5" fontId="13" fillId="0" borderId="0" xfId="0" applyNumberFormat="1" applyFont="1"/>
    <xf numFmtId="1" fontId="12" fillId="0" borderId="0" xfId="0" applyNumberFormat="1" applyFont="1"/>
    <xf numFmtId="0" fontId="13" fillId="0" borderId="0" xfId="0" applyFont="1"/>
    <xf numFmtId="15" fontId="12" fillId="0" borderId="0" xfId="0" applyNumberFormat="1" applyFont="1" applyAlignment="1">
      <alignment horizontal="left"/>
    </xf>
    <xf numFmtId="3" fontId="9" fillId="0" borderId="0" xfId="0" applyNumberFormat="1" applyFont="1"/>
    <xf numFmtId="3" fontId="0" fillId="0" borderId="0" xfId="0" applyNumberFormat="1"/>
    <xf numFmtId="3" fontId="12" fillId="0" borderId="0" xfId="0" applyNumberFormat="1" applyFont="1" applyAlignment="1">
      <alignment horizontal="left"/>
    </xf>
    <xf numFmtId="3" fontId="5" fillId="0" borderId="0" xfId="0" applyNumberFormat="1" applyFont="1"/>
    <xf numFmtId="3" fontId="13" fillId="0" borderId="0" xfId="0" applyNumberFormat="1" applyFont="1"/>
    <xf numFmtId="3" fontId="7" fillId="0" borderId="1" xfId="0" applyNumberFormat="1" applyFont="1" applyBorder="1"/>
    <xf numFmtId="3" fontId="12" fillId="0" borderId="1" xfId="0" applyNumberFormat="1" applyFont="1" applyBorder="1"/>
    <xf numFmtId="3" fontId="0" fillId="0" borderId="1" xfId="0" applyNumberFormat="1" applyBorder="1"/>
    <xf numFmtId="3" fontId="9" fillId="0" borderId="1" xfId="0" applyNumberFormat="1" applyFont="1" applyBorder="1"/>
    <xf numFmtId="3" fontId="4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0" fontId="17" fillId="0" borderId="0" xfId="0" applyFont="1"/>
    <xf numFmtId="3" fontId="16" fillId="0" borderId="0" xfId="0" applyNumberFormat="1" applyFont="1" applyAlignment="1">
      <alignment horizontal="right"/>
    </xf>
    <xf numFmtId="0" fontId="18" fillId="0" borderId="0" xfId="0" applyFont="1"/>
    <xf numFmtId="3" fontId="18" fillId="0" borderId="0" xfId="0" applyNumberFormat="1" applyFont="1"/>
    <xf numFmtId="3" fontId="12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165" fontId="4" fillId="0" borderId="0" xfId="0" applyNumberFormat="1" applyFont="1"/>
    <xf numFmtId="3" fontId="12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20" fillId="0" borderId="0" xfId="1" applyFont="1"/>
    <xf numFmtId="0" fontId="3" fillId="0" borderId="0" xfId="1"/>
    <xf numFmtId="0" fontId="19" fillId="0" borderId="0" xfId="1" applyFont="1"/>
    <xf numFmtId="166" fontId="3" fillId="0" borderId="0" xfId="1" applyNumberFormat="1" applyFill="1" applyAlignment="1">
      <alignment horizontal="center"/>
    </xf>
    <xf numFmtId="164" fontId="3" fillId="0" borderId="0" xfId="1" applyNumberFormat="1" applyFill="1"/>
    <xf numFmtId="0" fontId="3" fillId="0" borderId="0" xfId="1" applyFill="1"/>
    <xf numFmtId="165" fontId="3" fillId="0" borderId="0" xfId="1" applyNumberFormat="1" applyFill="1"/>
    <xf numFmtId="0" fontId="4" fillId="0" borderId="0" xfId="1" applyFont="1" applyFill="1"/>
    <xf numFmtId="0" fontId="3" fillId="0" borderId="0" xfId="1" applyFont="1" applyFill="1"/>
    <xf numFmtId="164" fontId="3" fillId="0" borderId="0" xfId="1" quotePrefix="1" applyNumberFormat="1" applyFill="1" applyAlignment="1">
      <alignment horizontal="right"/>
    </xf>
    <xf numFmtId="164" fontId="19" fillId="0" borderId="0" xfId="1" quotePrefix="1" applyNumberFormat="1" applyFont="1" applyFill="1" applyAlignment="1">
      <alignment horizontal="right"/>
    </xf>
    <xf numFmtId="0" fontId="19" fillId="0" borderId="0" xfId="1" applyFont="1" applyFill="1"/>
    <xf numFmtId="166" fontId="19" fillId="0" borderId="0" xfId="1" applyNumberFormat="1" applyFont="1" applyFill="1" applyAlignment="1">
      <alignment horizontal="left"/>
    </xf>
    <xf numFmtId="164" fontId="19" fillId="0" borderId="0" xfId="1" applyNumberFormat="1" applyFont="1"/>
    <xf numFmtId="164" fontId="3" fillId="0" borderId="0" xfId="1" applyNumberFormat="1"/>
    <xf numFmtId="164" fontId="19" fillId="0" borderId="0" xfId="1" applyNumberFormat="1" applyFont="1" applyFill="1"/>
    <xf numFmtId="0" fontId="19" fillId="0" borderId="0" xfId="1" applyFont="1" applyFill="1" applyAlignment="1">
      <alignment horizontal="right"/>
    </xf>
    <xf numFmtId="14" fontId="3" fillId="0" borderId="0" xfId="1" applyNumberFormat="1"/>
    <xf numFmtId="0" fontId="3" fillId="0" borderId="0" xfId="1" applyAlignment="1">
      <alignment horizontal="right"/>
    </xf>
    <xf numFmtId="166" fontId="3" fillId="0" borderId="0" xfId="1" applyNumberFormat="1" applyAlignment="1">
      <alignment horizontal="center"/>
    </xf>
    <xf numFmtId="164" fontId="19" fillId="0" borderId="0" xfId="1" applyNumberFormat="1" applyFont="1" applyAlignment="1">
      <alignment horizontal="right"/>
    </xf>
    <xf numFmtId="0" fontId="2" fillId="0" borderId="0" xfId="1" applyFont="1" applyFill="1"/>
    <xf numFmtId="0" fontId="2" fillId="0" borderId="0" xfId="1" applyFont="1"/>
    <xf numFmtId="2" fontId="3" fillId="0" borderId="0" xfId="1" applyNumberFormat="1"/>
    <xf numFmtId="0" fontId="19" fillId="0" borderId="0" xfId="1" applyFont="1" applyAlignment="1">
      <alignment horizontal="right"/>
    </xf>
    <xf numFmtId="42" fontId="12" fillId="0" borderId="0" xfId="0" applyNumberFormat="1" applyFont="1"/>
    <xf numFmtId="42" fontId="12" fillId="0" borderId="1" xfId="0" applyNumberFormat="1" applyFont="1" applyBorder="1"/>
    <xf numFmtId="42" fontId="12" fillId="0" borderId="0" xfId="0" applyNumberFormat="1" applyFont="1" applyBorder="1"/>
    <xf numFmtId="42" fontId="0" fillId="0" borderId="0" xfId="0" applyNumberFormat="1"/>
    <xf numFmtId="42" fontId="13" fillId="0" borderId="0" xfId="0" applyNumberFormat="1" applyFont="1"/>
    <xf numFmtId="42" fontId="5" fillId="0" borderId="0" xfId="0" applyNumberFormat="1" applyFont="1"/>
    <xf numFmtId="42" fontId="0" fillId="0" borderId="1" xfId="0" applyNumberFormat="1" applyBorder="1"/>
    <xf numFmtId="42" fontId="4" fillId="0" borderId="1" xfId="0" applyNumberFormat="1" applyFont="1" applyBorder="1" applyAlignment="1">
      <alignment horizontal="right"/>
    </xf>
    <xf numFmtId="42" fontId="12" fillId="0" borderId="1" xfId="0" applyNumberFormat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I31" sqref="I31"/>
    </sheetView>
  </sheetViews>
  <sheetFormatPr defaultRowHeight="12.75" x14ac:dyDescent="0.2"/>
  <cols>
    <col min="1" max="1" width="4.5703125" customWidth="1"/>
    <col min="2" max="2" width="6" customWidth="1"/>
    <col min="3" max="3" width="32.42578125" customWidth="1"/>
    <col min="4" max="4" width="9.5703125" style="3" customWidth="1"/>
    <col min="5" max="5" width="10.140625" style="3" customWidth="1"/>
    <col min="6" max="6" width="10.5703125" style="5" customWidth="1"/>
    <col min="7" max="7" width="3.140625" style="5" customWidth="1"/>
    <col min="8" max="8" width="9.28515625" style="27" customWidth="1"/>
    <col min="9" max="9" width="10.85546875" style="27" customWidth="1"/>
    <col min="10" max="10" width="9.28515625" style="27" customWidth="1"/>
    <col min="11" max="11" width="47.5703125" customWidth="1"/>
    <col min="13" max="13" width="26" customWidth="1"/>
  </cols>
  <sheetData>
    <row r="1" spans="1:12" ht="20.25" x14ac:dyDescent="0.3">
      <c r="A1" s="6" t="s">
        <v>9</v>
      </c>
      <c r="C1" s="7"/>
      <c r="E1" s="3" t="s">
        <v>36</v>
      </c>
      <c r="H1" s="31" t="s">
        <v>110</v>
      </c>
      <c r="I1" s="26"/>
      <c r="J1" s="26"/>
    </row>
    <row r="2" spans="1:12" s="17" customFormat="1" ht="14.25" x14ac:dyDescent="0.2">
      <c r="A2" s="17" t="s">
        <v>25</v>
      </c>
      <c r="D2" s="23"/>
      <c r="E2" s="23"/>
      <c r="F2" s="19"/>
      <c r="G2" s="19"/>
      <c r="H2" s="32"/>
      <c r="I2" s="28"/>
      <c r="J2" s="28"/>
      <c r="K2" s="39"/>
    </row>
    <row r="3" spans="1:12" ht="14.25" x14ac:dyDescent="0.2">
      <c r="B3" s="25"/>
      <c r="H3" s="33"/>
    </row>
    <row r="4" spans="1:12" ht="20.25" x14ac:dyDescent="0.3">
      <c r="A4" s="8" t="s">
        <v>29</v>
      </c>
      <c r="C4" s="1"/>
      <c r="D4" s="4"/>
      <c r="H4" s="34"/>
    </row>
    <row r="5" spans="1:12" ht="14.25" x14ac:dyDescent="0.2">
      <c r="B5" s="17" t="s">
        <v>10</v>
      </c>
      <c r="C5" s="17"/>
      <c r="D5" s="74"/>
      <c r="E5" s="74">
        <v>178</v>
      </c>
      <c r="F5" s="74"/>
      <c r="G5" s="74"/>
      <c r="H5" s="75"/>
      <c r="I5" s="76">
        <v>178</v>
      </c>
      <c r="J5" s="41"/>
    </row>
    <row r="6" spans="1:12" ht="14.25" x14ac:dyDescent="0.2">
      <c r="B6" s="17"/>
      <c r="C6" s="17"/>
      <c r="D6" s="74"/>
      <c r="E6" s="74"/>
      <c r="F6" s="74"/>
      <c r="G6" s="74"/>
      <c r="H6" s="75"/>
      <c r="I6" s="76">
        <v>200</v>
      </c>
      <c r="J6" s="41"/>
      <c r="K6" s="2" t="s">
        <v>56</v>
      </c>
    </row>
    <row r="7" spans="1:12" ht="15" x14ac:dyDescent="0.25">
      <c r="B7" s="17"/>
      <c r="C7" s="17"/>
      <c r="D7" s="74"/>
      <c r="E7" s="74"/>
      <c r="F7" s="74"/>
      <c r="G7" s="74"/>
      <c r="H7" s="75"/>
      <c r="I7" s="74">
        <v>1150</v>
      </c>
      <c r="J7" s="30"/>
      <c r="K7" s="2" t="s">
        <v>31</v>
      </c>
    </row>
    <row r="8" spans="1:12" ht="14.25" x14ac:dyDescent="0.2">
      <c r="B8" s="17"/>
      <c r="C8" s="17"/>
      <c r="D8" s="74"/>
      <c r="E8" s="74"/>
      <c r="F8" s="74"/>
      <c r="G8" s="74"/>
      <c r="H8" s="75"/>
      <c r="I8" s="77"/>
    </row>
    <row r="9" spans="1:12" ht="15" x14ac:dyDescent="0.25">
      <c r="B9" s="17" t="s">
        <v>11</v>
      </c>
      <c r="C9" s="17"/>
      <c r="D9" s="74"/>
      <c r="E9" s="74"/>
      <c r="F9" s="74"/>
      <c r="G9" s="74"/>
      <c r="H9" s="75"/>
      <c r="I9" s="78"/>
      <c r="J9" s="30"/>
    </row>
    <row r="10" spans="1:12" ht="15" x14ac:dyDescent="0.25">
      <c r="B10" s="17"/>
      <c r="C10" s="17" t="s">
        <v>1</v>
      </c>
      <c r="D10" s="74">
        <v>6000</v>
      </c>
      <c r="E10" s="74"/>
      <c r="F10" s="74"/>
      <c r="G10" s="74"/>
      <c r="H10" s="75">
        <v>6000</v>
      </c>
      <c r="I10" s="78"/>
      <c r="J10" s="30"/>
      <c r="K10" s="11"/>
    </row>
    <row r="11" spans="1:12" ht="14.25" x14ac:dyDescent="0.2">
      <c r="B11" s="17"/>
      <c r="C11" s="17" t="s">
        <v>2</v>
      </c>
      <c r="D11" s="74">
        <v>4560</v>
      </c>
      <c r="E11" s="74"/>
      <c r="F11" s="74"/>
      <c r="G11" s="74"/>
      <c r="H11" s="75">
        <v>4626</v>
      </c>
      <c r="I11" s="77"/>
      <c r="K11" s="40"/>
    </row>
    <row r="12" spans="1:12" ht="14.25" x14ac:dyDescent="0.2">
      <c r="B12" s="17"/>
      <c r="C12" s="17"/>
      <c r="D12" s="74"/>
      <c r="E12" s="74"/>
      <c r="F12" s="74"/>
      <c r="G12" s="74"/>
      <c r="H12" s="75"/>
      <c r="I12" s="77"/>
    </row>
    <row r="13" spans="1:12" ht="15" x14ac:dyDescent="0.25">
      <c r="B13" s="17"/>
      <c r="C13" s="20" t="s">
        <v>3</v>
      </c>
      <c r="D13" s="74"/>
      <c r="E13" s="74">
        <f>SUM(D10:D15)</f>
        <v>10560</v>
      </c>
      <c r="F13" s="74"/>
      <c r="G13" s="74"/>
      <c r="H13" s="75"/>
      <c r="I13" s="74">
        <f>SUM(H10:H15)</f>
        <v>10626</v>
      </c>
      <c r="J13" s="30"/>
      <c r="L13" s="15"/>
    </row>
    <row r="14" spans="1:12" ht="14.25" x14ac:dyDescent="0.2">
      <c r="B14" s="17"/>
      <c r="C14" s="17"/>
      <c r="D14" s="74"/>
      <c r="E14" s="74"/>
      <c r="F14" s="74"/>
      <c r="G14" s="74"/>
      <c r="H14" s="75"/>
      <c r="I14" s="79"/>
      <c r="J14" s="29"/>
    </row>
    <row r="15" spans="1:12" ht="15" x14ac:dyDescent="0.25">
      <c r="B15" s="17"/>
      <c r="C15" s="21" t="s">
        <v>4</v>
      </c>
      <c r="D15" s="74"/>
      <c r="E15" s="74"/>
      <c r="F15" s="78">
        <f>SUM(E5:E18)</f>
        <v>10738</v>
      </c>
      <c r="G15" s="78"/>
      <c r="H15" s="75"/>
      <c r="I15" s="78"/>
      <c r="J15" s="22">
        <f>SUM(I5:I13)</f>
        <v>12154</v>
      </c>
    </row>
    <row r="16" spans="1:12" ht="15" x14ac:dyDescent="0.25">
      <c r="B16" s="17"/>
      <c r="C16" s="21"/>
      <c r="D16" s="74"/>
      <c r="E16" s="74"/>
      <c r="F16" s="78"/>
      <c r="G16" s="78"/>
      <c r="H16" s="75"/>
      <c r="I16" s="78"/>
      <c r="J16" s="22"/>
    </row>
    <row r="17" spans="1:11" ht="15.75" x14ac:dyDescent="0.25">
      <c r="A17" s="8" t="s">
        <v>12</v>
      </c>
      <c r="B17" s="17"/>
      <c r="C17" s="21"/>
      <c r="D17" s="74"/>
      <c r="E17" s="74"/>
      <c r="F17" s="78"/>
      <c r="G17" s="78"/>
      <c r="H17" s="75"/>
      <c r="I17" s="78"/>
      <c r="J17" s="22"/>
    </row>
    <row r="18" spans="1:11" ht="14.25" x14ac:dyDescent="0.2">
      <c r="B18" s="2" t="s">
        <v>112</v>
      </c>
      <c r="D18" s="77"/>
      <c r="E18" s="74"/>
      <c r="F18" s="74"/>
      <c r="G18" s="74"/>
      <c r="H18" s="75"/>
      <c r="I18" s="79"/>
      <c r="J18" s="29"/>
      <c r="K18" s="15"/>
    </row>
    <row r="19" spans="1:11" ht="14.25" x14ac:dyDescent="0.2">
      <c r="B19" s="17"/>
      <c r="C19" s="17" t="s">
        <v>17</v>
      </c>
      <c r="D19" s="74">
        <v>3010</v>
      </c>
      <c r="E19" s="74"/>
      <c r="F19" s="74"/>
      <c r="G19" s="74"/>
      <c r="H19" s="75">
        <v>4589.66</v>
      </c>
      <c r="I19" s="74"/>
      <c r="J19" s="29"/>
      <c r="K19" s="2" t="s">
        <v>58</v>
      </c>
    </row>
    <row r="20" spans="1:11" ht="14.25" x14ac:dyDescent="0.2">
      <c r="C20" s="17" t="s">
        <v>19</v>
      </c>
      <c r="D20" s="74">
        <v>2640</v>
      </c>
      <c r="E20" s="74"/>
      <c r="F20" s="74"/>
      <c r="G20" s="74"/>
      <c r="H20" s="75">
        <v>2640</v>
      </c>
      <c r="I20" s="74"/>
      <c r="J20" s="29"/>
      <c r="K20" s="2" t="s">
        <v>57</v>
      </c>
    </row>
    <row r="21" spans="1:11" ht="15" x14ac:dyDescent="0.25">
      <c r="C21" s="20" t="s">
        <v>3</v>
      </c>
      <c r="D21" s="77"/>
      <c r="E21" s="74">
        <f>SUM(D19:D20)</f>
        <v>5650</v>
      </c>
      <c r="F21" s="74"/>
      <c r="G21" s="74"/>
      <c r="H21" s="80"/>
      <c r="I21" s="74">
        <f>SUM(H19:H20)</f>
        <v>7229.66</v>
      </c>
      <c r="J21" s="38"/>
    </row>
    <row r="22" spans="1:11" ht="14.25" x14ac:dyDescent="0.2">
      <c r="D22" s="77"/>
      <c r="E22" s="77"/>
      <c r="F22" s="74"/>
      <c r="G22" s="74"/>
      <c r="H22" s="81"/>
      <c r="I22" s="79"/>
      <c r="J22" s="29"/>
    </row>
    <row r="23" spans="1:11" ht="15" x14ac:dyDescent="0.25">
      <c r="B23" t="s">
        <v>113</v>
      </c>
      <c r="D23" s="77"/>
      <c r="E23" s="74"/>
      <c r="F23" s="77"/>
      <c r="G23" s="77"/>
      <c r="H23" s="80"/>
      <c r="I23" s="77"/>
      <c r="J23" s="42"/>
      <c r="K23" s="37"/>
    </row>
    <row r="24" spans="1:11" ht="14.25" x14ac:dyDescent="0.2">
      <c r="B24" s="17"/>
      <c r="C24" s="17" t="s">
        <v>27</v>
      </c>
      <c r="D24" s="74">
        <v>2000</v>
      </c>
      <c r="E24" s="74"/>
      <c r="F24" s="74"/>
      <c r="G24" s="74"/>
      <c r="H24" s="82">
        <f>I30-SUM(H25:H29)</f>
        <v>1834.5</v>
      </c>
      <c r="I24" s="79"/>
      <c r="J24" s="29"/>
    </row>
    <row r="25" spans="1:11" ht="15" x14ac:dyDescent="0.25">
      <c r="B25" s="17"/>
      <c r="C25" s="17" t="s">
        <v>18</v>
      </c>
      <c r="D25" s="74">
        <v>900</v>
      </c>
      <c r="E25" s="74"/>
      <c r="F25" s="74"/>
      <c r="G25" s="74"/>
      <c r="H25" s="82">
        <v>900</v>
      </c>
      <c r="I25" s="78"/>
      <c r="J25" s="30"/>
    </row>
    <row r="26" spans="1:11" ht="15" x14ac:dyDescent="0.25">
      <c r="B26" s="17"/>
      <c r="C26" s="17" t="s">
        <v>15</v>
      </c>
      <c r="D26" s="74">
        <v>270</v>
      </c>
      <c r="E26" s="74"/>
      <c r="F26" s="74"/>
      <c r="G26" s="74"/>
      <c r="H26" s="82">
        <v>474</v>
      </c>
      <c r="I26" s="78"/>
      <c r="J26" s="30"/>
      <c r="K26" s="2"/>
    </row>
    <row r="27" spans="1:11" ht="15" x14ac:dyDescent="0.25">
      <c r="B27" s="17"/>
      <c r="C27" s="17" t="s">
        <v>16</v>
      </c>
      <c r="D27" s="74">
        <v>300</v>
      </c>
      <c r="E27" s="74"/>
      <c r="F27" s="74"/>
      <c r="G27" s="74"/>
      <c r="H27" s="82">
        <v>300</v>
      </c>
      <c r="I27" s="78"/>
      <c r="J27" s="30"/>
      <c r="K27" s="16"/>
    </row>
    <row r="28" spans="1:11" ht="15" x14ac:dyDescent="0.25">
      <c r="B28" s="17"/>
      <c r="C28" s="17" t="s">
        <v>23</v>
      </c>
      <c r="D28" s="74">
        <v>600</v>
      </c>
      <c r="E28" s="74"/>
      <c r="F28" s="74"/>
      <c r="G28" s="74"/>
      <c r="H28" s="82">
        <v>0</v>
      </c>
      <c r="I28" s="78"/>
      <c r="J28" s="30"/>
      <c r="K28" s="2" t="s">
        <v>33</v>
      </c>
    </row>
    <row r="29" spans="1:11" ht="15" x14ac:dyDescent="0.25">
      <c r="B29" s="17"/>
      <c r="C29" s="17" t="s">
        <v>22</v>
      </c>
      <c r="D29" s="74">
        <v>1000</v>
      </c>
      <c r="E29" s="74"/>
      <c r="F29" s="74"/>
      <c r="G29" s="74"/>
      <c r="H29" s="82">
        <v>500</v>
      </c>
      <c r="I29" s="78"/>
      <c r="J29" s="30"/>
      <c r="K29" s="2" t="s">
        <v>32</v>
      </c>
    </row>
    <row r="30" spans="1:11" ht="15" x14ac:dyDescent="0.25">
      <c r="B30" s="17"/>
      <c r="C30" s="20" t="s">
        <v>3</v>
      </c>
      <c r="D30" s="74"/>
      <c r="E30" s="74">
        <f>SUM(D24:D29)</f>
        <v>5070</v>
      </c>
      <c r="F30" s="74"/>
      <c r="G30" s="74"/>
      <c r="H30" s="80"/>
      <c r="I30" s="74">
        <v>4008.5</v>
      </c>
      <c r="J30" s="42"/>
      <c r="K30" s="2"/>
    </row>
    <row r="31" spans="1:11" ht="15" x14ac:dyDescent="0.25">
      <c r="D31" s="77"/>
      <c r="E31" s="77"/>
      <c r="F31" s="74"/>
      <c r="G31" s="74"/>
      <c r="H31" s="82"/>
      <c r="I31" s="78"/>
      <c r="J31" s="30"/>
    </row>
    <row r="32" spans="1:11" ht="15" x14ac:dyDescent="0.25">
      <c r="C32" s="21" t="s">
        <v>4</v>
      </c>
      <c r="D32" s="74"/>
      <c r="E32" s="74"/>
      <c r="F32" s="78">
        <f>SUM(E21:E30)</f>
        <v>10720</v>
      </c>
      <c r="G32" s="74"/>
      <c r="H32" s="82"/>
      <c r="I32" s="74"/>
      <c r="J32" s="22">
        <f>SUM(I21:I30)</f>
        <v>11238.16</v>
      </c>
      <c r="K32" s="37"/>
    </row>
    <row r="33" spans="1:12" ht="15" x14ac:dyDescent="0.25">
      <c r="B33" s="17" t="s">
        <v>20</v>
      </c>
      <c r="D33" s="77"/>
      <c r="E33" s="77"/>
      <c r="F33" s="77">
        <f>F15-F32</f>
        <v>18</v>
      </c>
      <c r="G33" s="78"/>
      <c r="H33" s="82"/>
      <c r="I33" s="78"/>
      <c r="J33" s="5">
        <f>J15-J32</f>
        <v>915.84000000000015</v>
      </c>
      <c r="K33" s="43" t="s">
        <v>30</v>
      </c>
    </row>
    <row r="34" spans="1:12" ht="15" x14ac:dyDescent="0.25">
      <c r="D34" s="18"/>
      <c r="E34" s="18"/>
      <c r="F34" s="22"/>
      <c r="G34" s="22"/>
      <c r="H34" s="36"/>
    </row>
    <row r="35" spans="1:12" ht="15" x14ac:dyDescent="0.25">
      <c r="B35" s="2" t="s">
        <v>28</v>
      </c>
      <c r="C35" s="17"/>
      <c r="D35" s="23"/>
      <c r="E35" s="23"/>
      <c r="F35" s="19"/>
      <c r="G35" s="19"/>
      <c r="H35" s="36"/>
      <c r="I35" s="29"/>
      <c r="J35" s="22">
        <v>1033</v>
      </c>
      <c r="K35" s="1" t="s">
        <v>34</v>
      </c>
    </row>
    <row r="36" spans="1:12" ht="15" x14ac:dyDescent="0.2">
      <c r="B36" s="2"/>
      <c r="C36" s="2"/>
      <c r="F36" s="10"/>
      <c r="G36" s="10"/>
      <c r="H36" s="33"/>
      <c r="K36" s="2" t="s">
        <v>35</v>
      </c>
    </row>
    <row r="37" spans="1:12" ht="15" x14ac:dyDescent="0.25">
      <c r="A37" s="12" t="s">
        <v>6</v>
      </c>
      <c r="B37" s="24" t="s">
        <v>24</v>
      </c>
      <c r="C37" s="14"/>
      <c r="D37" s="16"/>
      <c r="E37" s="16"/>
      <c r="F37" s="15"/>
      <c r="G37" s="15"/>
      <c r="H37" s="33"/>
    </row>
    <row r="38" spans="1:12" ht="15.75" x14ac:dyDescent="0.25">
      <c r="A38" s="13"/>
      <c r="B38" s="24" t="s">
        <v>14</v>
      </c>
      <c r="E38" s="9"/>
      <c r="F38" s="10"/>
      <c r="G38" s="10"/>
      <c r="H38" s="35"/>
    </row>
    <row r="39" spans="1:12" x14ac:dyDescent="0.2">
      <c r="H39" s="33"/>
    </row>
    <row r="40" spans="1:12" s="3" customFormat="1" x14ac:dyDescent="0.2">
      <c r="F40" s="5"/>
      <c r="G40" s="5"/>
      <c r="H40" s="27"/>
      <c r="I40" s="27"/>
      <c r="J40" s="27"/>
      <c r="K40"/>
      <c r="L40"/>
    </row>
    <row r="43" spans="1:12" s="3" customFormat="1" x14ac:dyDescent="0.2">
      <c r="C43"/>
      <c r="F43" s="5"/>
      <c r="G43" s="5"/>
      <c r="H43" s="27"/>
      <c r="I43" s="27"/>
      <c r="J43" s="27"/>
      <c r="K43"/>
      <c r="L43"/>
    </row>
    <row r="44" spans="1:12" s="3" customFormat="1" x14ac:dyDescent="0.2">
      <c r="C44"/>
      <c r="F44" s="5"/>
      <c r="G44" s="5"/>
      <c r="H44" s="27"/>
      <c r="I44" s="27"/>
      <c r="J44" s="27"/>
      <c r="K44"/>
      <c r="L44"/>
    </row>
  </sheetData>
  <printOptions gridLines="1"/>
  <pageMargins left="0.75" right="0.56999999999999995" top="0.61" bottom="0.44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41" workbookViewId="0">
      <selection activeCell="J68" sqref="J68"/>
    </sheetView>
  </sheetViews>
  <sheetFormatPr defaultRowHeight="15" x14ac:dyDescent="0.25"/>
  <cols>
    <col min="1" max="1" width="4.140625" style="50" customWidth="1"/>
    <col min="2" max="2" width="9.7109375" style="50" bestFit="1" customWidth="1"/>
    <col min="3" max="3" width="25.5703125" style="50" customWidth="1"/>
    <col min="4" max="4" width="16.140625" style="50" customWidth="1"/>
    <col min="5" max="5" width="9.140625" style="50"/>
    <col min="6" max="7" width="11.5703125" style="50" customWidth="1"/>
    <col min="8" max="8" width="10.85546875" style="50" customWidth="1"/>
    <col min="9" max="9" width="28.28515625" style="50" customWidth="1"/>
    <col min="10" max="256" width="9.140625" style="50"/>
    <col min="257" max="257" width="4.140625" style="50" customWidth="1"/>
    <col min="258" max="258" width="9.140625" style="50"/>
    <col min="259" max="259" width="25.5703125" style="50" customWidth="1"/>
    <col min="260" max="260" width="16.140625" style="50" customWidth="1"/>
    <col min="261" max="261" width="9.140625" style="50"/>
    <col min="262" max="263" width="11.5703125" style="50" customWidth="1"/>
    <col min="264" max="264" width="10.85546875" style="50" customWidth="1"/>
    <col min="265" max="265" width="28.28515625" style="50" customWidth="1"/>
    <col min="266" max="512" width="9.140625" style="50"/>
    <col min="513" max="513" width="4.140625" style="50" customWidth="1"/>
    <col min="514" max="514" width="9.140625" style="50"/>
    <col min="515" max="515" width="25.5703125" style="50" customWidth="1"/>
    <col min="516" max="516" width="16.140625" style="50" customWidth="1"/>
    <col min="517" max="517" width="9.140625" style="50"/>
    <col min="518" max="519" width="11.5703125" style="50" customWidth="1"/>
    <col min="520" max="520" width="10.85546875" style="50" customWidth="1"/>
    <col min="521" max="521" width="28.28515625" style="50" customWidth="1"/>
    <col min="522" max="768" width="9.140625" style="50"/>
    <col min="769" max="769" width="4.140625" style="50" customWidth="1"/>
    <col min="770" max="770" width="9.140625" style="50"/>
    <col min="771" max="771" width="25.5703125" style="50" customWidth="1"/>
    <col min="772" max="772" width="16.140625" style="50" customWidth="1"/>
    <col min="773" max="773" width="9.140625" style="50"/>
    <col min="774" max="775" width="11.5703125" style="50" customWidth="1"/>
    <col min="776" max="776" width="10.85546875" style="50" customWidth="1"/>
    <col min="777" max="777" width="28.28515625" style="50" customWidth="1"/>
    <col min="778" max="1024" width="9.140625" style="50"/>
    <col min="1025" max="1025" width="4.140625" style="50" customWidth="1"/>
    <col min="1026" max="1026" width="9.140625" style="50"/>
    <col min="1027" max="1027" width="25.5703125" style="50" customWidth="1"/>
    <col min="1028" max="1028" width="16.140625" style="50" customWidth="1"/>
    <col min="1029" max="1029" width="9.140625" style="50"/>
    <col min="1030" max="1031" width="11.5703125" style="50" customWidth="1"/>
    <col min="1032" max="1032" width="10.85546875" style="50" customWidth="1"/>
    <col min="1033" max="1033" width="28.28515625" style="50" customWidth="1"/>
    <col min="1034" max="1280" width="9.140625" style="50"/>
    <col min="1281" max="1281" width="4.140625" style="50" customWidth="1"/>
    <col min="1282" max="1282" width="9.140625" style="50"/>
    <col min="1283" max="1283" width="25.5703125" style="50" customWidth="1"/>
    <col min="1284" max="1284" width="16.140625" style="50" customWidth="1"/>
    <col min="1285" max="1285" width="9.140625" style="50"/>
    <col min="1286" max="1287" width="11.5703125" style="50" customWidth="1"/>
    <col min="1288" max="1288" width="10.85546875" style="50" customWidth="1"/>
    <col min="1289" max="1289" width="28.28515625" style="50" customWidth="1"/>
    <col min="1290" max="1536" width="9.140625" style="50"/>
    <col min="1537" max="1537" width="4.140625" style="50" customWidth="1"/>
    <col min="1538" max="1538" width="9.140625" style="50"/>
    <col min="1539" max="1539" width="25.5703125" style="50" customWidth="1"/>
    <col min="1540" max="1540" width="16.140625" style="50" customWidth="1"/>
    <col min="1541" max="1541" width="9.140625" style="50"/>
    <col min="1542" max="1543" width="11.5703125" style="50" customWidth="1"/>
    <col min="1544" max="1544" width="10.85546875" style="50" customWidth="1"/>
    <col min="1545" max="1545" width="28.28515625" style="50" customWidth="1"/>
    <col min="1546" max="1792" width="9.140625" style="50"/>
    <col min="1793" max="1793" width="4.140625" style="50" customWidth="1"/>
    <col min="1794" max="1794" width="9.140625" style="50"/>
    <col min="1795" max="1795" width="25.5703125" style="50" customWidth="1"/>
    <col min="1796" max="1796" width="16.140625" style="50" customWidth="1"/>
    <col min="1797" max="1797" width="9.140625" style="50"/>
    <col min="1798" max="1799" width="11.5703125" style="50" customWidth="1"/>
    <col min="1800" max="1800" width="10.85546875" style="50" customWidth="1"/>
    <col min="1801" max="1801" width="28.28515625" style="50" customWidth="1"/>
    <col min="1802" max="2048" width="9.140625" style="50"/>
    <col min="2049" max="2049" width="4.140625" style="50" customWidth="1"/>
    <col min="2050" max="2050" width="9.140625" style="50"/>
    <col min="2051" max="2051" width="25.5703125" style="50" customWidth="1"/>
    <col min="2052" max="2052" width="16.140625" style="50" customWidth="1"/>
    <col min="2053" max="2053" width="9.140625" style="50"/>
    <col min="2054" max="2055" width="11.5703125" style="50" customWidth="1"/>
    <col min="2056" max="2056" width="10.85546875" style="50" customWidth="1"/>
    <col min="2057" max="2057" width="28.28515625" style="50" customWidth="1"/>
    <col min="2058" max="2304" width="9.140625" style="50"/>
    <col min="2305" max="2305" width="4.140625" style="50" customWidth="1"/>
    <col min="2306" max="2306" width="9.140625" style="50"/>
    <col min="2307" max="2307" width="25.5703125" style="50" customWidth="1"/>
    <col min="2308" max="2308" width="16.140625" style="50" customWidth="1"/>
    <col min="2309" max="2309" width="9.140625" style="50"/>
    <col min="2310" max="2311" width="11.5703125" style="50" customWidth="1"/>
    <col min="2312" max="2312" width="10.85546875" style="50" customWidth="1"/>
    <col min="2313" max="2313" width="28.28515625" style="50" customWidth="1"/>
    <col min="2314" max="2560" width="9.140625" style="50"/>
    <col min="2561" max="2561" width="4.140625" style="50" customWidth="1"/>
    <col min="2562" max="2562" width="9.140625" style="50"/>
    <col min="2563" max="2563" width="25.5703125" style="50" customWidth="1"/>
    <col min="2564" max="2564" width="16.140625" style="50" customWidth="1"/>
    <col min="2565" max="2565" width="9.140625" style="50"/>
    <col min="2566" max="2567" width="11.5703125" style="50" customWidth="1"/>
    <col min="2568" max="2568" width="10.85546875" style="50" customWidth="1"/>
    <col min="2569" max="2569" width="28.28515625" style="50" customWidth="1"/>
    <col min="2570" max="2816" width="9.140625" style="50"/>
    <col min="2817" max="2817" width="4.140625" style="50" customWidth="1"/>
    <col min="2818" max="2818" width="9.140625" style="50"/>
    <col min="2819" max="2819" width="25.5703125" style="50" customWidth="1"/>
    <col min="2820" max="2820" width="16.140625" style="50" customWidth="1"/>
    <col min="2821" max="2821" width="9.140625" style="50"/>
    <col min="2822" max="2823" width="11.5703125" style="50" customWidth="1"/>
    <col min="2824" max="2824" width="10.85546875" style="50" customWidth="1"/>
    <col min="2825" max="2825" width="28.28515625" style="50" customWidth="1"/>
    <col min="2826" max="3072" width="9.140625" style="50"/>
    <col min="3073" max="3073" width="4.140625" style="50" customWidth="1"/>
    <col min="3074" max="3074" width="9.140625" style="50"/>
    <col min="3075" max="3075" width="25.5703125" style="50" customWidth="1"/>
    <col min="3076" max="3076" width="16.140625" style="50" customWidth="1"/>
    <col min="3077" max="3077" width="9.140625" style="50"/>
    <col min="3078" max="3079" width="11.5703125" style="50" customWidth="1"/>
    <col min="3080" max="3080" width="10.85546875" style="50" customWidth="1"/>
    <col min="3081" max="3081" width="28.28515625" style="50" customWidth="1"/>
    <col min="3082" max="3328" width="9.140625" style="50"/>
    <col min="3329" max="3329" width="4.140625" style="50" customWidth="1"/>
    <col min="3330" max="3330" width="9.140625" style="50"/>
    <col min="3331" max="3331" width="25.5703125" style="50" customWidth="1"/>
    <col min="3332" max="3332" width="16.140625" style="50" customWidth="1"/>
    <col min="3333" max="3333" width="9.140625" style="50"/>
    <col min="3334" max="3335" width="11.5703125" style="50" customWidth="1"/>
    <col min="3336" max="3336" width="10.85546875" style="50" customWidth="1"/>
    <col min="3337" max="3337" width="28.28515625" style="50" customWidth="1"/>
    <col min="3338" max="3584" width="9.140625" style="50"/>
    <col min="3585" max="3585" width="4.140625" style="50" customWidth="1"/>
    <col min="3586" max="3586" width="9.140625" style="50"/>
    <col min="3587" max="3587" width="25.5703125" style="50" customWidth="1"/>
    <col min="3588" max="3588" width="16.140625" style="50" customWidth="1"/>
    <col min="3589" max="3589" width="9.140625" style="50"/>
    <col min="3590" max="3591" width="11.5703125" style="50" customWidth="1"/>
    <col min="3592" max="3592" width="10.85546875" style="50" customWidth="1"/>
    <col min="3593" max="3593" width="28.28515625" style="50" customWidth="1"/>
    <col min="3594" max="3840" width="9.140625" style="50"/>
    <col min="3841" max="3841" width="4.140625" style="50" customWidth="1"/>
    <col min="3842" max="3842" width="9.140625" style="50"/>
    <col min="3843" max="3843" width="25.5703125" style="50" customWidth="1"/>
    <col min="3844" max="3844" width="16.140625" style="50" customWidth="1"/>
    <col min="3845" max="3845" width="9.140625" style="50"/>
    <col min="3846" max="3847" width="11.5703125" style="50" customWidth="1"/>
    <col min="3848" max="3848" width="10.85546875" style="50" customWidth="1"/>
    <col min="3849" max="3849" width="28.28515625" style="50" customWidth="1"/>
    <col min="3850" max="4096" width="9.140625" style="50"/>
    <col min="4097" max="4097" width="4.140625" style="50" customWidth="1"/>
    <col min="4098" max="4098" width="9.140625" style="50"/>
    <col min="4099" max="4099" width="25.5703125" style="50" customWidth="1"/>
    <col min="4100" max="4100" width="16.140625" style="50" customWidth="1"/>
    <col min="4101" max="4101" width="9.140625" style="50"/>
    <col min="4102" max="4103" width="11.5703125" style="50" customWidth="1"/>
    <col min="4104" max="4104" width="10.85546875" style="50" customWidth="1"/>
    <col min="4105" max="4105" width="28.28515625" style="50" customWidth="1"/>
    <col min="4106" max="4352" width="9.140625" style="50"/>
    <col min="4353" max="4353" width="4.140625" style="50" customWidth="1"/>
    <col min="4354" max="4354" width="9.140625" style="50"/>
    <col min="4355" max="4355" width="25.5703125" style="50" customWidth="1"/>
    <col min="4356" max="4356" width="16.140625" style="50" customWidth="1"/>
    <col min="4357" max="4357" width="9.140625" style="50"/>
    <col min="4358" max="4359" width="11.5703125" style="50" customWidth="1"/>
    <col min="4360" max="4360" width="10.85546875" style="50" customWidth="1"/>
    <col min="4361" max="4361" width="28.28515625" style="50" customWidth="1"/>
    <col min="4362" max="4608" width="9.140625" style="50"/>
    <col min="4609" max="4609" width="4.140625" style="50" customWidth="1"/>
    <col min="4610" max="4610" width="9.140625" style="50"/>
    <col min="4611" max="4611" width="25.5703125" style="50" customWidth="1"/>
    <col min="4612" max="4612" width="16.140625" style="50" customWidth="1"/>
    <col min="4613" max="4613" width="9.140625" style="50"/>
    <col min="4614" max="4615" width="11.5703125" style="50" customWidth="1"/>
    <col min="4616" max="4616" width="10.85546875" style="50" customWidth="1"/>
    <col min="4617" max="4617" width="28.28515625" style="50" customWidth="1"/>
    <col min="4618" max="4864" width="9.140625" style="50"/>
    <col min="4865" max="4865" width="4.140625" style="50" customWidth="1"/>
    <col min="4866" max="4866" width="9.140625" style="50"/>
    <col min="4867" max="4867" width="25.5703125" style="50" customWidth="1"/>
    <col min="4868" max="4868" width="16.140625" style="50" customWidth="1"/>
    <col min="4869" max="4869" width="9.140625" style="50"/>
    <col min="4870" max="4871" width="11.5703125" style="50" customWidth="1"/>
    <col min="4872" max="4872" width="10.85546875" style="50" customWidth="1"/>
    <col min="4873" max="4873" width="28.28515625" style="50" customWidth="1"/>
    <col min="4874" max="5120" width="9.140625" style="50"/>
    <col min="5121" max="5121" width="4.140625" style="50" customWidth="1"/>
    <col min="5122" max="5122" width="9.140625" style="50"/>
    <col min="5123" max="5123" width="25.5703125" style="50" customWidth="1"/>
    <col min="5124" max="5124" width="16.140625" style="50" customWidth="1"/>
    <col min="5125" max="5125" width="9.140625" style="50"/>
    <col min="5126" max="5127" width="11.5703125" style="50" customWidth="1"/>
    <col min="5128" max="5128" width="10.85546875" style="50" customWidth="1"/>
    <col min="5129" max="5129" width="28.28515625" style="50" customWidth="1"/>
    <col min="5130" max="5376" width="9.140625" style="50"/>
    <col min="5377" max="5377" width="4.140625" style="50" customWidth="1"/>
    <col min="5378" max="5378" width="9.140625" style="50"/>
    <col min="5379" max="5379" width="25.5703125" style="50" customWidth="1"/>
    <col min="5380" max="5380" width="16.140625" style="50" customWidth="1"/>
    <col min="5381" max="5381" width="9.140625" style="50"/>
    <col min="5382" max="5383" width="11.5703125" style="50" customWidth="1"/>
    <col min="5384" max="5384" width="10.85546875" style="50" customWidth="1"/>
    <col min="5385" max="5385" width="28.28515625" style="50" customWidth="1"/>
    <col min="5386" max="5632" width="9.140625" style="50"/>
    <col min="5633" max="5633" width="4.140625" style="50" customWidth="1"/>
    <col min="5634" max="5634" width="9.140625" style="50"/>
    <col min="5635" max="5635" width="25.5703125" style="50" customWidth="1"/>
    <col min="5636" max="5636" width="16.140625" style="50" customWidth="1"/>
    <col min="5637" max="5637" width="9.140625" style="50"/>
    <col min="5638" max="5639" width="11.5703125" style="50" customWidth="1"/>
    <col min="5640" max="5640" width="10.85546875" style="50" customWidth="1"/>
    <col min="5641" max="5641" width="28.28515625" style="50" customWidth="1"/>
    <col min="5642" max="5888" width="9.140625" style="50"/>
    <col min="5889" max="5889" width="4.140625" style="50" customWidth="1"/>
    <col min="5890" max="5890" width="9.140625" style="50"/>
    <col min="5891" max="5891" width="25.5703125" style="50" customWidth="1"/>
    <col min="5892" max="5892" width="16.140625" style="50" customWidth="1"/>
    <col min="5893" max="5893" width="9.140625" style="50"/>
    <col min="5894" max="5895" width="11.5703125" style="50" customWidth="1"/>
    <col min="5896" max="5896" width="10.85546875" style="50" customWidth="1"/>
    <col min="5897" max="5897" width="28.28515625" style="50" customWidth="1"/>
    <col min="5898" max="6144" width="9.140625" style="50"/>
    <col min="6145" max="6145" width="4.140625" style="50" customWidth="1"/>
    <col min="6146" max="6146" width="9.140625" style="50"/>
    <col min="6147" max="6147" width="25.5703125" style="50" customWidth="1"/>
    <col min="6148" max="6148" width="16.140625" style="50" customWidth="1"/>
    <col min="6149" max="6149" width="9.140625" style="50"/>
    <col min="6150" max="6151" width="11.5703125" style="50" customWidth="1"/>
    <col min="6152" max="6152" width="10.85546875" style="50" customWidth="1"/>
    <col min="6153" max="6153" width="28.28515625" style="50" customWidth="1"/>
    <col min="6154" max="6400" width="9.140625" style="50"/>
    <col min="6401" max="6401" width="4.140625" style="50" customWidth="1"/>
    <col min="6402" max="6402" width="9.140625" style="50"/>
    <col min="6403" max="6403" width="25.5703125" style="50" customWidth="1"/>
    <col min="6404" max="6404" width="16.140625" style="50" customWidth="1"/>
    <col min="6405" max="6405" width="9.140625" style="50"/>
    <col min="6406" max="6407" width="11.5703125" style="50" customWidth="1"/>
    <col min="6408" max="6408" width="10.85546875" style="50" customWidth="1"/>
    <col min="6409" max="6409" width="28.28515625" style="50" customWidth="1"/>
    <col min="6410" max="6656" width="9.140625" style="50"/>
    <col min="6657" max="6657" width="4.140625" style="50" customWidth="1"/>
    <col min="6658" max="6658" width="9.140625" style="50"/>
    <col min="6659" max="6659" width="25.5703125" style="50" customWidth="1"/>
    <col min="6660" max="6660" width="16.140625" style="50" customWidth="1"/>
    <col min="6661" max="6661" width="9.140625" style="50"/>
    <col min="6662" max="6663" width="11.5703125" style="50" customWidth="1"/>
    <col min="6664" max="6664" width="10.85546875" style="50" customWidth="1"/>
    <col min="6665" max="6665" width="28.28515625" style="50" customWidth="1"/>
    <col min="6666" max="6912" width="9.140625" style="50"/>
    <col min="6913" max="6913" width="4.140625" style="50" customWidth="1"/>
    <col min="6914" max="6914" width="9.140625" style="50"/>
    <col min="6915" max="6915" width="25.5703125" style="50" customWidth="1"/>
    <col min="6916" max="6916" width="16.140625" style="50" customWidth="1"/>
    <col min="6917" max="6917" width="9.140625" style="50"/>
    <col min="6918" max="6919" width="11.5703125" style="50" customWidth="1"/>
    <col min="6920" max="6920" width="10.85546875" style="50" customWidth="1"/>
    <col min="6921" max="6921" width="28.28515625" style="50" customWidth="1"/>
    <col min="6922" max="7168" width="9.140625" style="50"/>
    <col min="7169" max="7169" width="4.140625" style="50" customWidth="1"/>
    <col min="7170" max="7170" width="9.140625" style="50"/>
    <col min="7171" max="7171" width="25.5703125" style="50" customWidth="1"/>
    <col min="7172" max="7172" width="16.140625" style="50" customWidth="1"/>
    <col min="7173" max="7173" width="9.140625" style="50"/>
    <col min="7174" max="7175" width="11.5703125" style="50" customWidth="1"/>
    <col min="7176" max="7176" width="10.85546875" style="50" customWidth="1"/>
    <col min="7177" max="7177" width="28.28515625" style="50" customWidth="1"/>
    <col min="7178" max="7424" width="9.140625" style="50"/>
    <col min="7425" max="7425" width="4.140625" style="50" customWidth="1"/>
    <col min="7426" max="7426" width="9.140625" style="50"/>
    <col min="7427" max="7427" width="25.5703125" style="50" customWidth="1"/>
    <col min="7428" max="7428" width="16.140625" style="50" customWidth="1"/>
    <col min="7429" max="7429" width="9.140625" style="50"/>
    <col min="7430" max="7431" width="11.5703125" style="50" customWidth="1"/>
    <col min="7432" max="7432" width="10.85546875" style="50" customWidth="1"/>
    <col min="7433" max="7433" width="28.28515625" style="50" customWidth="1"/>
    <col min="7434" max="7680" width="9.140625" style="50"/>
    <col min="7681" max="7681" width="4.140625" style="50" customWidth="1"/>
    <col min="7682" max="7682" width="9.140625" style="50"/>
    <col min="7683" max="7683" width="25.5703125" style="50" customWidth="1"/>
    <col min="7684" max="7684" width="16.140625" style="50" customWidth="1"/>
    <col min="7685" max="7685" width="9.140625" style="50"/>
    <col min="7686" max="7687" width="11.5703125" style="50" customWidth="1"/>
    <col min="7688" max="7688" width="10.85546875" style="50" customWidth="1"/>
    <col min="7689" max="7689" width="28.28515625" style="50" customWidth="1"/>
    <col min="7690" max="7936" width="9.140625" style="50"/>
    <col min="7937" max="7937" width="4.140625" style="50" customWidth="1"/>
    <col min="7938" max="7938" width="9.140625" style="50"/>
    <col min="7939" max="7939" width="25.5703125" style="50" customWidth="1"/>
    <col min="7940" max="7940" width="16.140625" style="50" customWidth="1"/>
    <col min="7941" max="7941" width="9.140625" style="50"/>
    <col min="7942" max="7943" width="11.5703125" style="50" customWidth="1"/>
    <col min="7944" max="7944" width="10.85546875" style="50" customWidth="1"/>
    <col min="7945" max="7945" width="28.28515625" style="50" customWidth="1"/>
    <col min="7946" max="8192" width="9.140625" style="50"/>
    <col min="8193" max="8193" width="4.140625" style="50" customWidth="1"/>
    <col min="8194" max="8194" width="9.140625" style="50"/>
    <col min="8195" max="8195" width="25.5703125" style="50" customWidth="1"/>
    <col min="8196" max="8196" width="16.140625" style="50" customWidth="1"/>
    <col min="8197" max="8197" width="9.140625" style="50"/>
    <col min="8198" max="8199" width="11.5703125" style="50" customWidth="1"/>
    <col min="8200" max="8200" width="10.85546875" style="50" customWidth="1"/>
    <col min="8201" max="8201" width="28.28515625" style="50" customWidth="1"/>
    <col min="8202" max="8448" width="9.140625" style="50"/>
    <col min="8449" max="8449" width="4.140625" style="50" customWidth="1"/>
    <col min="8450" max="8450" width="9.140625" style="50"/>
    <col min="8451" max="8451" width="25.5703125" style="50" customWidth="1"/>
    <col min="8452" max="8452" width="16.140625" style="50" customWidth="1"/>
    <col min="8453" max="8453" width="9.140625" style="50"/>
    <col min="8454" max="8455" width="11.5703125" style="50" customWidth="1"/>
    <col min="8456" max="8456" width="10.85546875" style="50" customWidth="1"/>
    <col min="8457" max="8457" width="28.28515625" style="50" customWidth="1"/>
    <col min="8458" max="8704" width="9.140625" style="50"/>
    <col min="8705" max="8705" width="4.140625" style="50" customWidth="1"/>
    <col min="8706" max="8706" width="9.140625" style="50"/>
    <col min="8707" max="8707" width="25.5703125" style="50" customWidth="1"/>
    <col min="8708" max="8708" width="16.140625" style="50" customWidth="1"/>
    <col min="8709" max="8709" width="9.140625" style="50"/>
    <col min="8710" max="8711" width="11.5703125" style="50" customWidth="1"/>
    <col min="8712" max="8712" width="10.85546875" style="50" customWidth="1"/>
    <col min="8713" max="8713" width="28.28515625" style="50" customWidth="1"/>
    <col min="8714" max="8960" width="9.140625" style="50"/>
    <col min="8961" max="8961" width="4.140625" style="50" customWidth="1"/>
    <col min="8962" max="8962" width="9.140625" style="50"/>
    <col min="8963" max="8963" width="25.5703125" style="50" customWidth="1"/>
    <col min="8964" max="8964" width="16.140625" style="50" customWidth="1"/>
    <col min="8965" max="8965" width="9.140625" style="50"/>
    <col min="8966" max="8967" width="11.5703125" style="50" customWidth="1"/>
    <col min="8968" max="8968" width="10.85546875" style="50" customWidth="1"/>
    <col min="8969" max="8969" width="28.28515625" style="50" customWidth="1"/>
    <col min="8970" max="9216" width="9.140625" style="50"/>
    <col min="9217" max="9217" width="4.140625" style="50" customWidth="1"/>
    <col min="9218" max="9218" width="9.140625" style="50"/>
    <col min="9219" max="9219" width="25.5703125" style="50" customWidth="1"/>
    <col min="9220" max="9220" width="16.140625" style="50" customWidth="1"/>
    <col min="9221" max="9221" width="9.140625" style="50"/>
    <col min="9222" max="9223" width="11.5703125" style="50" customWidth="1"/>
    <col min="9224" max="9224" width="10.85546875" style="50" customWidth="1"/>
    <col min="9225" max="9225" width="28.28515625" style="50" customWidth="1"/>
    <col min="9226" max="9472" width="9.140625" style="50"/>
    <col min="9473" max="9473" width="4.140625" style="50" customWidth="1"/>
    <col min="9474" max="9474" width="9.140625" style="50"/>
    <col min="9475" max="9475" width="25.5703125" style="50" customWidth="1"/>
    <col min="9476" max="9476" width="16.140625" style="50" customWidth="1"/>
    <col min="9477" max="9477" width="9.140625" style="50"/>
    <col min="9478" max="9479" width="11.5703125" style="50" customWidth="1"/>
    <col min="9480" max="9480" width="10.85546875" style="50" customWidth="1"/>
    <col min="9481" max="9481" width="28.28515625" style="50" customWidth="1"/>
    <col min="9482" max="9728" width="9.140625" style="50"/>
    <col min="9729" max="9729" width="4.140625" style="50" customWidth="1"/>
    <col min="9730" max="9730" width="9.140625" style="50"/>
    <col min="9731" max="9731" width="25.5703125" style="50" customWidth="1"/>
    <col min="9732" max="9732" width="16.140625" style="50" customWidth="1"/>
    <col min="9733" max="9733" width="9.140625" style="50"/>
    <col min="9734" max="9735" width="11.5703125" style="50" customWidth="1"/>
    <col min="9736" max="9736" width="10.85546875" style="50" customWidth="1"/>
    <col min="9737" max="9737" width="28.28515625" style="50" customWidth="1"/>
    <col min="9738" max="9984" width="9.140625" style="50"/>
    <col min="9985" max="9985" width="4.140625" style="50" customWidth="1"/>
    <col min="9986" max="9986" width="9.140625" style="50"/>
    <col min="9987" max="9987" width="25.5703125" style="50" customWidth="1"/>
    <col min="9988" max="9988" width="16.140625" style="50" customWidth="1"/>
    <col min="9989" max="9989" width="9.140625" style="50"/>
    <col min="9990" max="9991" width="11.5703125" style="50" customWidth="1"/>
    <col min="9992" max="9992" width="10.85546875" style="50" customWidth="1"/>
    <col min="9993" max="9993" width="28.28515625" style="50" customWidth="1"/>
    <col min="9994" max="10240" width="9.140625" style="50"/>
    <col min="10241" max="10241" width="4.140625" style="50" customWidth="1"/>
    <col min="10242" max="10242" width="9.140625" style="50"/>
    <col min="10243" max="10243" width="25.5703125" style="50" customWidth="1"/>
    <col min="10244" max="10244" width="16.140625" style="50" customWidth="1"/>
    <col min="10245" max="10245" width="9.140625" style="50"/>
    <col min="10246" max="10247" width="11.5703125" style="50" customWidth="1"/>
    <col min="10248" max="10248" width="10.85546875" style="50" customWidth="1"/>
    <col min="10249" max="10249" width="28.28515625" style="50" customWidth="1"/>
    <col min="10250" max="10496" width="9.140625" style="50"/>
    <col min="10497" max="10497" width="4.140625" style="50" customWidth="1"/>
    <col min="10498" max="10498" width="9.140625" style="50"/>
    <col min="10499" max="10499" width="25.5703125" style="50" customWidth="1"/>
    <col min="10500" max="10500" width="16.140625" style="50" customWidth="1"/>
    <col min="10501" max="10501" width="9.140625" style="50"/>
    <col min="10502" max="10503" width="11.5703125" style="50" customWidth="1"/>
    <col min="10504" max="10504" width="10.85546875" style="50" customWidth="1"/>
    <col min="10505" max="10505" width="28.28515625" style="50" customWidth="1"/>
    <col min="10506" max="10752" width="9.140625" style="50"/>
    <col min="10753" max="10753" width="4.140625" style="50" customWidth="1"/>
    <col min="10754" max="10754" width="9.140625" style="50"/>
    <col min="10755" max="10755" width="25.5703125" style="50" customWidth="1"/>
    <col min="10756" max="10756" width="16.140625" style="50" customWidth="1"/>
    <col min="10757" max="10757" width="9.140625" style="50"/>
    <col min="10758" max="10759" width="11.5703125" style="50" customWidth="1"/>
    <col min="10760" max="10760" width="10.85546875" style="50" customWidth="1"/>
    <col min="10761" max="10761" width="28.28515625" style="50" customWidth="1"/>
    <col min="10762" max="11008" width="9.140625" style="50"/>
    <col min="11009" max="11009" width="4.140625" style="50" customWidth="1"/>
    <col min="11010" max="11010" width="9.140625" style="50"/>
    <col min="11011" max="11011" width="25.5703125" style="50" customWidth="1"/>
    <col min="11012" max="11012" width="16.140625" style="50" customWidth="1"/>
    <col min="11013" max="11013" width="9.140625" style="50"/>
    <col min="11014" max="11015" width="11.5703125" style="50" customWidth="1"/>
    <col min="11016" max="11016" width="10.85546875" style="50" customWidth="1"/>
    <col min="11017" max="11017" width="28.28515625" style="50" customWidth="1"/>
    <col min="11018" max="11264" width="9.140625" style="50"/>
    <col min="11265" max="11265" width="4.140625" style="50" customWidth="1"/>
    <col min="11266" max="11266" width="9.140625" style="50"/>
    <col min="11267" max="11267" width="25.5703125" style="50" customWidth="1"/>
    <col min="11268" max="11268" width="16.140625" style="50" customWidth="1"/>
    <col min="11269" max="11269" width="9.140625" style="50"/>
    <col min="11270" max="11271" width="11.5703125" style="50" customWidth="1"/>
    <col min="11272" max="11272" width="10.85546875" style="50" customWidth="1"/>
    <col min="11273" max="11273" width="28.28515625" style="50" customWidth="1"/>
    <col min="11274" max="11520" width="9.140625" style="50"/>
    <col min="11521" max="11521" width="4.140625" style="50" customWidth="1"/>
    <col min="11522" max="11522" width="9.140625" style="50"/>
    <col min="11523" max="11523" width="25.5703125" style="50" customWidth="1"/>
    <col min="11524" max="11524" width="16.140625" style="50" customWidth="1"/>
    <col min="11525" max="11525" width="9.140625" style="50"/>
    <col min="11526" max="11527" width="11.5703125" style="50" customWidth="1"/>
    <col min="11528" max="11528" width="10.85546875" style="50" customWidth="1"/>
    <col min="11529" max="11529" width="28.28515625" style="50" customWidth="1"/>
    <col min="11530" max="11776" width="9.140625" style="50"/>
    <col min="11777" max="11777" width="4.140625" style="50" customWidth="1"/>
    <col min="11778" max="11778" width="9.140625" style="50"/>
    <col min="11779" max="11779" width="25.5703125" style="50" customWidth="1"/>
    <col min="11780" max="11780" width="16.140625" style="50" customWidth="1"/>
    <col min="11781" max="11781" width="9.140625" style="50"/>
    <col min="11782" max="11783" width="11.5703125" style="50" customWidth="1"/>
    <col min="11784" max="11784" width="10.85546875" style="50" customWidth="1"/>
    <col min="11785" max="11785" width="28.28515625" style="50" customWidth="1"/>
    <col min="11786" max="12032" width="9.140625" style="50"/>
    <col min="12033" max="12033" width="4.140625" style="50" customWidth="1"/>
    <col min="12034" max="12034" width="9.140625" style="50"/>
    <col min="12035" max="12035" width="25.5703125" style="50" customWidth="1"/>
    <col min="12036" max="12036" width="16.140625" style="50" customWidth="1"/>
    <col min="12037" max="12037" width="9.140625" style="50"/>
    <col min="12038" max="12039" width="11.5703125" style="50" customWidth="1"/>
    <col min="12040" max="12040" width="10.85546875" style="50" customWidth="1"/>
    <col min="12041" max="12041" width="28.28515625" style="50" customWidth="1"/>
    <col min="12042" max="12288" width="9.140625" style="50"/>
    <col min="12289" max="12289" width="4.140625" style="50" customWidth="1"/>
    <col min="12290" max="12290" width="9.140625" style="50"/>
    <col min="12291" max="12291" width="25.5703125" style="50" customWidth="1"/>
    <col min="12292" max="12292" width="16.140625" style="50" customWidth="1"/>
    <col min="12293" max="12293" width="9.140625" style="50"/>
    <col min="12294" max="12295" width="11.5703125" style="50" customWidth="1"/>
    <col min="12296" max="12296" width="10.85546875" style="50" customWidth="1"/>
    <col min="12297" max="12297" width="28.28515625" style="50" customWidth="1"/>
    <col min="12298" max="12544" width="9.140625" style="50"/>
    <col min="12545" max="12545" width="4.140625" style="50" customWidth="1"/>
    <col min="12546" max="12546" width="9.140625" style="50"/>
    <col min="12547" max="12547" width="25.5703125" style="50" customWidth="1"/>
    <col min="12548" max="12548" width="16.140625" style="50" customWidth="1"/>
    <col min="12549" max="12549" width="9.140625" style="50"/>
    <col min="12550" max="12551" width="11.5703125" style="50" customWidth="1"/>
    <col min="12552" max="12552" width="10.85546875" style="50" customWidth="1"/>
    <col min="12553" max="12553" width="28.28515625" style="50" customWidth="1"/>
    <col min="12554" max="12800" width="9.140625" style="50"/>
    <col min="12801" max="12801" width="4.140625" style="50" customWidth="1"/>
    <col min="12802" max="12802" width="9.140625" style="50"/>
    <col min="12803" max="12803" width="25.5703125" style="50" customWidth="1"/>
    <col min="12804" max="12804" width="16.140625" style="50" customWidth="1"/>
    <col min="12805" max="12805" width="9.140625" style="50"/>
    <col min="12806" max="12807" width="11.5703125" style="50" customWidth="1"/>
    <col min="12808" max="12808" width="10.85546875" style="50" customWidth="1"/>
    <col min="12809" max="12809" width="28.28515625" style="50" customWidth="1"/>
    <col min="12810" max="13056" width="9.140625" style="50"/>
    <col min="13057" max="13057" width="4.140625" style="50" customWidth="1"/>
    <col min="13058" max="13058" width="9.140625" style="50"/>
    <col min="13059" max="13059" width="25.5703125" style="50" customWidth="1"/>
    <col min="13060" max="13060" width="16.140625" style="50" customWidth="1"/>
    <col min="13061" max="13061" width="9.140625" style="50"/>
    <col min="13062" max="13063" width="11.5703125" style="50" customWidth="1"/>
    <col min="13064" max="13064" width="10.85546875" style="50" customWidth="1"/>
    <col min="13065" max="13065" width="28.28515625" style="50" customWidth="1"/>
    <col min="13066" max="13312" width="9.140625" style="50"/>
    <col min="13313" max="13313" width="4.140625" style="50" customWidth="1"/>
    <col min="13314" max="13314" width="9.140625" style="50"/>
    <col min="13315" max="13315" width="25.5703125" style="50" customWidth="1"/>
    <col min="13316" max="13316" width="16.140625" style="50" customWidth="1"/>
    <col min="13317" max="13317" width="9.140625" style="50"/>
    <col min="13318" max="13319" width="11.5703125" style="50" customWidth="1"/>
    <col min="13320" max="13320" width="10.85546875" style="50" customWidth="1"/>
    <col min="13321" max="13321" width="28.28515625" style="50" customWidth="1"/>
    <col min="13322" max="13568" width="9.140625" style="50"/>
    <col min="13569" max="13569" width="4.140625" style="50" customWidth="1"/>
    <col min="13570" max="13570" width="9.140625" style="50"/>
    <col min="13571" max="13571" width="25.5703125" style="50" customWidth="1"/>
    <col min="13572" max="13572" width="16.140625" style="50" customWidth="1"/>
    <col min="13573" max="13573" width="9.140625" style="50"/>
    <col min="13574" max="13575" width="11.5703125" style="50" customWidth="1"/>
    <col min="13576" max="13576" width="10.85546875" style="50" customWidth="1"/>
    <col min="13577" max="13577" width="28.28515625" style="50" customWidth="1"/>
    <col min="13578" max="13824" width="9.140625" style="50"/>
    <col min="13825" max="13825" width="4.140625" style="50" customWidth="1"/>
    <col min="13826" max="13826" width="9.140625" style="50"/>
    <col min="13827" max="13827" width="25.5703125" style="50" customWidth="1"/>
    <col min="13828" max="13828" width="16.140625" style="50" customWidth="1"/>
    <col min="13829" max="13829" width="9.140625" style="50"/>
    <col min="13830" max="13831" width="11.5703125" style="50" customWidth="1"/>
    <col min="13832" max="13832" width="10.85546875" style="50" customWidth="1"/>
    <col min="13833" max="13833" width="28.28515625" style="50" customWidth="1"/>
    <col min="13834" max="14080" width="9.140625" style="50"/>
    <col min="14081" max="14081" width="4.140625" style="50" customWidth="1"/>
    <col min="14082" max="14082" width="9.140625" style="50"/>
    <col min="14083" max="14083" width="25.5703125" style="50" customWidth="1"/>
    <col min="14084" max="14084" width="16.140625" style="50" customWidth="1"/>
    <col min="14085" max="14085" width="9.140625" style="50"/>
    <col min="14086" max="14087" width="11.5703125" style="50" customWidth="1"/>
    <col min="14088" max="14088" width="10.85546875" style="50" customWidth="1"/>
    <col min="14089" max="14089" width="28.28515625" style="50" customWidth="1"/>
    <col min="14090" max="14336" width="9.140625" style="50"/>
    <col min="14337" max="14337" width="4.140625" style="50" customWidth="1"/>
    <col min="14338" max="14338" width="9.140625" style="50"/>
    <col min="14339" max="14339" width="25.5703125" style="50" customWidth="1"/>
    <col min="14340" max="14340" width="16.140625" style="50" customWidth="1"/>
    <col min="14341" max="14341" width="9.140625" style="50"/>
    <col min="14342" max="14343" width="11.5703125" style="50" customWidth="1"/>
    <col min="14344" max="14344" width="10.85546875" style="50" customWidth="1"/>
    <col min="14345" max="14345" width="28.28515625" style="50" customWidth="1"/>
    <col min="14346" max="14592" width="9.140625" style="50"/>
    <col min="14593" max="14593" width="4.140625" style="50" customWidth="1"/>
    <col min="14594" max="14594" width="9.140625" style="50"/>
    <col min="14595" max="14595" width="25.5703125" style="50" customWidth="1"/>
    <col min="14596" max="14596" width="16.140625" style="50" customWidth="1"/>
    <col min="14597" max="14597" width="9.140625" style="50"/>
    <col min="14598" max="14599" width="11.5703125" style="50" customWidth="1"/>
    <col min="14600" max="14600" width="10.85546875" style="50" customWidth="1"/>
    <col min="14601" max="14601" width="28.28515625" style="50" customWidth="1"/>
    <col min="14602" max="14848" width="9.140625" style="50"/>
    <col min="14849" max="14849" width="4.140625" style="50" customWidth="1"/>
    <col min="14850" max="14850" width="9.140625" style="50"/>
    <col min="14851" max="14851" width="25.5703125" style="50" customWidth="1"/>
    <col min="14852" max="14852" width="16.140625" style="50" customWidth="1"/>
    <col min="14853" max="14853" width="9.140625" style="50"/>
    <col min="14854" max="14855" width="11.5703125" style="50" customWidth="1"/>
    <col min="14856" max="14856" width="10.85546875" style="50" customWidth="1"/>
    <col min="14857" max="14857" width="28.28515625" style="50" customWidth="1"/>
    <col min="14858" max="15104" width="9.140625" style="50"/>
    <col min="15105" max="15105" width="4.140625" style="50" customWidth="1"/>
    <col min="15106" max="15106" width="9.140625" style="50"/>
    <col min="15107" max="15107" width="25.5703125" style="50" customWidth="1"/>
    <col min="15108" max="15108" width="16.140625" style="50" customWidth="1"/>
    <col min="15109" max="15109" width="9.140625" style="50"/>
    <col min="15110" max="15111" width="11.5703125" style="50" customWidth="1"/>
    <col min="15112" max="15112" width="10.85546875" style="50" customWidth="1"/>
    <col min="15113" max="15113" width="28.28515625" style="50" customWidth="1"/>
    <col min="15114" max="15360" width="9.140625" style="50"/>
    <col min="15361" max="15361" width="4.140625" style="50" customWidth="1"/>
    <col min="15362" max="15362" width="9.140625" style="50"/>
    <col min="15363" max="15363" width="25.5703125" style="50" customWidth="1"/>
    <col min="15364" max="15364" width="16.140625" style="50" customWidth="1"/>
    <col min="15365" max="15365" width="9.140625" style="50"/>
    <col min="15366" max="15367" width="11.5703125" style="50" customWidth="1"/>
    <col min="15368" max="15368" width="10.85546875" style="50" customWidth="1"/>
    <col min="15369" max="15369" width="28.28515625" style="50" customWidth="1"/>
    <col min="15370" max="15616" width="9.140625" style="50"/>
    <col min="15617" max="15617" width="4.140625" style="50" customWidth="1"/>
    <col min="15618" max="15618" width="9.140625" style="50"/>
    <col min="15619" max="15619" width="25.5703125" style="50" customWidth="1"/>
    <col min="15620" max="15620" width="16.140625" style="50" customWidth="1"/>
    <col min="15621" max="15621" width="9.140625" style="50"/>
    <col min="15622" max="15623" width="11.5703125" style="50" customWidth="1"/>
    <col min="15624" max="15624" width="10.85546875" style="50" customWidth="1"/>
    <col min="15625" max="15625" width="28.28515625" style="50" customWidth="1"/>
    <col min="15626" max="15872" width="9.140625" style="50"/>
    <col min="15873" max="15873" width="4.140625" style="50" customWidth="1"/>
    <col min="15874" max="15874" width="9.140625" style="50"/>
    <col min="15875" max="15875" width="25.5703125" style="50" customWidth="1"/>
    <col min="15876" max="15876" width="16.140625" style="50" customWidth="1"/>
    <col min="15877" max="15877" width="9.140625" style="50"/>
    <col min="15878" max="15879" width="11.5703125" style="50" customWidth="1"/>
    <col min="15880" max="15880" width="10.85546875" style="50" customWidth="1"/>
    <col min="15881" max="15881" width="28.28515625" style="50" customWidth="1"/>
    <col min="15882" max="16128" width="9.140625" style="50"/>
    <col min="16129" max="16129" width="4.140625" style="50" customWidth="1"/>
    <col min="16130" max="16130" width="9.140625" style="50"/>
    <col min="16131" max="16131" width="25.5703125" style="50" customWidth="1"/>
    <col min="16132" max="16132" width="16.140625" style="50" customWidth="1"/>
    <col min="16133" max="16133" width="9.140625" style="50"/>
    <col min="16134" max="16135" width="11.5703125" style="50" customWidth="1"/>
    <col min="16136" max="16136" width="10.85546875" style="50" customWidth="1"/>
    <col min="16137" max="16137" width="28.28515625" style="50" customWidth="1"/>
    <col min="16138" max="16384" width="9.140625" style="50"/>
  </cols>
  <sheetData>
    <row r="1" spans="1:10" ht="21" x14ac:dyDescent="0.35">
      <c r="A1" s="49" t="s">
        <v>61</v>
      </c>
    </row>
    <row r="2" spans="1:10" x14ac:dyDescent="0.25">
      <c r="A2" s="51" t="s">
        <v>62</v>
      </c>
    </row>
    <row r="3" spans="1:10" x14ac:dyDescent="0.25">
      <c r="B3" s="52">
        <v>40725</v>
      </c>
      <c r="C3" s="50" t="s">
        <v>0</v>
      </c>
      <c r="F3" s="53">
        <v>178</v>
      </c>
    </row>
    <row r="4" spans="1:10" x14ac:dyDescent="0.25">
      <c r="B4" s="52">
        <v>41068</v>
      </c>
      <c r="C4" s="54" t="s">
        <v>63</v>
      </c>
      <c r="D4" s="54" t="s">
        <v>64</v>
      </c>
      <c r="E4" s="53"/>
      <c r="F4" s="53">
        <v>200</v>
      </c>
      <c r="G4" s="55"/>
      <c r="H4" s="54" t="s">
        <v>65</v>
      </c>
      <c r="I4" s="54"/>
    </row>
    <row r="5" spans="1:10" x14ac:dyDescent="0.25">
      <c r="B5" s="52">
        <v>40750</v>
      </c>
      <c r="C5" s="56" t="s">
        <v>53</v>
      </c>
      <c r="D5" s="54"/>
      <c r="E5" s="53"/>
      <c r="F5" s="53">
        <v>6000</v>
      </c>
      <c r="G5" s="55"/>
      <c r="H5" s="54" t="s">
        <v>65</v>
      </c>
      <c r="I5" s="54"/>
    </row>
    <row r="6" spans="1:10" x14ac:dyDescent="0.25">
      <c r="B6" s="52">
        <v>40739</v>
      </c>
      <c r="C6" s="57" t="s">
        <v>55</v>
      </c>
      <c r="D6" s="54"/>
      <c r="E6" s="54"/>
      <c r="F6" s="53">
        <v>1150</v>
      </c>
      <c r="G6" s="55"/>
      <c r="H6" s="54" t="s">
        <v>66</v>
      </c>
      <c r="I6" s="54"/>
    </row>
    <row r="7" spans="1:10" x14ac:dyDescent="0.25">
      <c r="B7" s="52">
        <v>40920</v>
      </c>
      <c r="C7" s="57" t="s">
        <v>55</v>
      </c>
      <c r="D7" s="54"/>
      <c r="E7" s="54"/>
      <c r="F7" s="53">
        <v>2300</v>
      </c>
      <c r="G7" s="55"/>
      <c r="H7" s="54" t="s">
        <v>66</v>
      </c>
      <c r="I7" s="54"/>
    </row>
    <row r="8" spans="1:10" x14ac:dyDescent="0.25">
      <c r="B8" s="52" t="s">
        <v>67</v>
      </c>
      <c r="C8" s="57" t="s">
        <v>55</v>
      </c>
      <c r="D8" s="54"/>
      <c r="E8" s="54"/>
      <c r="F8" s="53">
        <v>2326.0500000000002</v>
      </c>
      <c r="G8" s="58"/>
      <c r="H8" s="54" t="s">
        <v>66</v>
      </c>
      <c r="I8" s="54" t="s">
        <v>68</v>
      </c>
    </row>
    <row r="9" spans="1:10" x14ac:dyDescent="0.25">
      <c r="B9" s="52"/>
      <c r="C9" s="57"/>
      <c r="D9" s="54"/>
      <c r="E9" s="54"/>
      <c r="F9" s="59">
        <f>SUM(F3:F8)</f>
        <v>12154.05</v>
      </c>
      <c r="G9" s="59"/>
      <c r="H9" s="54"/>
      <c r="I9" s="54"/>
    </row>
    <row r="10" spans="1:10" x14ac:dyDescent="0.25">
      <c r="B10" s="52"/>
      <c r="C10" s="57"/>
      <c r="D10" s="54"/>
      <c r="E10" s="60" t="s">
        <v>69</v>
      </c>
      <c r="F10" s="59"/>
      <c r="G10" s="59">
        <f>F9</f>
        <v>12154.05</v>
      </c>
      <c r="H10" s="54"/>
      <c r="I10" s="54"/>
    </row>
    <row r="11" spans="1:10" x14ac:dyDescent="0.25">
      <c r="A11" s="51" t="s">
        <v>70</v>
      </c>
      <c r="B11" s="52"/>
      <c r="C11" s="57"/>
      <c r="D11" s="54"/>
      <c r="F11" s="59"/>
      <c r="G11" s="59"/>
      <c r="H11" s="54"/>
      <c r="I11" s="54"/>
    </row>
    <row r="12" spans="1:10" x14ac:dyDescent="0.25">
      <c r="B12" s="61" t="s">
        <v>26</v>
      </c>
      <c r="C12" s="57"/>
      <c r="D12" s="54"/>
      <c r="E12" s="54"/>
      <c r="F12" s="53"/>
      <c r="G12" s="53"/>
      <c r="H12" s="54"/>
      <c r="I12" s="54"/>
    </row>
    <row r="13" spans="1:10" x14ac:dyDescent="0.25">
      <c r="B13" s="52">
        <v>40780</v>
      </c>
      <c r="C13" s="56" t="s">
        <v>52</v>
      </c>
      <c r="D13" s="54"/>
      <c r="E13" s="53">
        <f>2640+500+50.92+985.72</f>
        <v>4176.6400000000003</v>
      </c>
      <c r="F13" s="53"/>
      <c r="G13" s="53"/>
      <c r="H13" s="54" t="s">
        <v>65</v>
      </c>
      <c r="I13" s="54"/>
      <c r="J13" s="54"/>
    </row>
    <row r="14" spans="1:10" x14ac:dyDescent="0.25">
      <c r="B14" s="52">
        <v>40725</v>
      </c>
      <c r="C14" s="57" t="s">
        <v>54</v>
      </c>
      <c r="D14" s="54"/>
      <c r="E14" s="53">
        <f>800+1000+1000+900-735.9+88.92</f>
        <v>3053.02</v>
      </c>
      <c r="F14" s="54"/>
      <c r="G14" s="54"/>
      <c r="H14" s="54" t="s">
        <v>66</v>
      </c>
      <c r="I14" s="54"/>
      <c r="J14" s="54"/>
    </row>
    <row r="15" spans="1:10" x14ac:dyDescent="0.25">
      <c r="F15" s="62">
        <f>SUM(E13:E14)</f>
        <v>7229.66</v>
      </c>
      <c r="G15" s="63"/>
    </row>
    <row r="16" spans="1:10" x14ac:dyDescent="0.25">
      <c r="B16" s="51" t="s">
        <v>71</v>
      </c>
    </row>
    <row r="17" spans="2:10" x14ac:dyDescent="0.25">
      <c r="B17" s="52">
        <v>40731</v>
      </c>
      <c r="C17" s="57" t="s">
        <v>21</v>
      </c>
      <c r="D17" s="54" t="s">
        <v>72</v>
      </c>
      <c r="E17" s="53">
        <v>300</v>
      </c>
      <c r="F17" s="54"/>
      <c r="G17" s="54"/>
      <c r="H17" s="54" t="s">
        <v>66</v>
      </c>
      <c r="I17" s="54"/>
      <c r="J17" s="54"/>
    </row>
    <row r="18" spans="2:10" x14ac:dyDescent="0.25">
      <c r="B18" s="52">
        <v>40736</v>
      </c>
      <c r="C18" s="56" t="s">
        <v>73</v>
      </c>
      <c r="D18" s="54" t="s">
        <v>72</v>
      </c>
      <c r="E18" s="53">
        <v>300</v>
      </c>
      <c r="F18" s="53"/>
      <c r="G18" s="53"/>
      <c r="H18" s="54" t="s">
        <v>65</v>
      </c>
      <c r="I18" s="54"/>
      <c r="J18" s="54"/>
    </row>
    <row r="19" spans="2:10" x14ac:dyDescent="0.25">
      <c r="B19" s="52">
        <v>40738</v>
      </c>
      <c r="C19" s="56" t="s">
        <v>74</v>
      </c>
      <c r="D19" s="54" t="s">
        <v>72</v>
      </c>
      <c r="E19" s="53">
        <v>300</v>
      </c>
      <c r="F19" s="53"/>
      <c r="G19" s="53"/>
      <c r="H19" s="54" t="s">
        <v>65</v>
      </c>
      <c r="I19" s="54"/>
      <c r="J19" s="54"/>
    </row>
    <row r="20" spans="2:10" x14ac:dyDescent="0.25">
      <c r="B20" s="52">
        <v>40802</v>
      </c>
      <c r="C20" s="54" t="s">
        <v>75</v>
      </c>
      <c r="D20" s="54" t="s">
        <v>76</v>
      </c>
      <c r="E20" s="53">
        <v>275</v>
      </c>
      <c r="F20" s="53"/>
      <c r="G20" s="53"/>
      <c r="H20" s="54" t="s">
        <v>65</v>
      </c>
      <c r="I20" s="54"/>
      <c r="J20" s="54"/>
    </row>
    <row r="21" spans="2:10" x14ac:dyDescent="0.25">
      <c r="B21" s="52">
        <v>40961</v>
      </c>
      <c r="C21" s="57" t="s">
        <v>77</v>
      </c>
      <c r="D21" s="54" t="s">
        <v>15</v>
      </c>
      <c r="E21" s="53">
        <v>474</v>
      </c>
      <c r="F21" s="53"/>
      <c r="G21" s="53"/>
      <c r="H21" s="70" t="s">
        <v>65</v>
      </c>
      <c r="I21" s="54"/>
      <c r="J21" s="54"/>
    </row>
    <row r="22" spans="2:10" x14ac:dyDescent="0.25">
      <c r="B22" s="52">
        <v>41043</v>
      </c>
      <c r="C22" s="54" t="s">
        <v>79</v>
      </c>
      <c r="D22" s="54" t="s">
        <v>80</v>
      </c>
      <c r="E22" s="53">
        <v>220</v>
      </c>
      <c r="F22" s="53"/>
      <c r="G22" s="53"/>
      <c r="H22" s="54" t="s">
        <v>65</v>
      </c>
      <c r="I22" s="54"/>
      <c r="J22" s="54"/>
    </row>
    <row r="23" spans="2:10" x14ac:dyDescent="0.25">
      <c r="B23" s="52" t="s">
        <v>67</v>
      </c>
      <c r="C23" s="54" t="s">
        <v>81</v>
      </c>
      <c r="D23" s="54" t="s">
        <v>82</v>
      </c>
      <c r="E23" s="53">
        <v>500</v>
      </c>
      <c r="F23" s="53"/>
      <c r="G23" s="53"/>
      <c r="H23" s="54" t="s">
        <v>65</v>
      </c>
      <c r="I23" s="54" t="s">
        <v>68</v>
      </c>
      <c r="J23" s="54"/>
    </row>
    <row r="24" spans="2:10" x14ac:dyDescent="0.25">
      <c r="B24" s="52">
        <v>41068</v>
      </c>
      <c r="C24" s="54" t="s">
        <v>83</v>
      </c>
      <c r="D24" s="54" t="s">
        <v>84</v>
      </c>
      <c r="E24" s="53">
        <v>250</v>
      </c>
      <c r="F24" s="53"/>
      <c r="G24" s="53"/>
      <c r="H24" s="54" t="s">
        <v>65</v>
      </c>
      <c r="I24" s="54"/>
      <c r="J24" s="54"/>
    </row>
    <row r="25" spans="2:10" x14ac:dyDescent="0.25">
      <c r="B25" s="52">
        <v>41081</v>
      </c>
      <c r="C25" s="57" t="s">
        <v>5</v>
      </c>
      <c r="D25" s="54" t="s">
        <v>85</v>
      </c>
      <c r="E25" s="53">
        <v>398</v>
      </c>
      <c r="F25" s="53"/>
      <c r="G25" s="53"/>
      <c r="H25" s="54" t="s">
        <v>65</v>
      </c>
      <c r="I25" s="54"/>
      <c r="J25" s="54"/>
    </row>
    <row r="26" spans="2:10" x14ac:dyDescent="0.25">
      <c r="B26" s="52"/>
      <c r="C26" s="54"/>
      <c r="D26" s="54"/>
      <c r="E26" s="64">
        <f>SUM(E17:E25)</f>
        <v>3017</v>
      </c>
      <c r="G26" s="53"/>
      <c r="H26" s="54"/>
      <c r="I26" s="54"/>
      <c r="J26" s="54"/>
    </row>
    <row r="27" spans="2:10" x14ac:dyDescent="0.25">
      <c r="B27" s="61" t="s">
        <v>86</v>
      </c>
      <c r="C27" s="54"/>
      <c r="D27" s="54"/>
      <c r="E27" s="53"/>
      <c r="F27" s="53"/>
      <c r="G27" s="53"/>
      <c r="H27" s="54"/>
      <c r="I27" s="54"/>
      <c r="J27" s="54"/>
    </row>
    <row r="28" spans="2:10" x14ac:dyDescent="0.25">
      <c r="B28" s="52">
        <v>40731</v>
      </c>
      <c r="C28" s="57" t="s">
        <v>7</v>
      </c>
      <c r="D28" s="54"/>
      <c r="E28" s="53">
        <v>102.76</v>
      </c>
      <c r="F28" s="54"/>
      <c r="G28" s="54"/>
      <c r="H28" s="54" t="s">
        <v>66</v>
      </c>
      <c r="I28" s="54"/>
      <c r="J28" s="54"/>
    </row>
    <row r="29" spans="2:10" x14ac:dyDescent="0.25">
      <c r="B29" s="52">
        <v>40735</v>
      </c>
      <c r="C29" s="57" t="s">
        <v>8</v>
      </c>
      <c r="D29" s="54"/>
      <c r="E29" s="53">
        <v>24.77</v>
      </c>
      <c r="F29" s="54"/>
      <c r="G29" s="54"/>
      <c r="H29" s="54" t="s">
        <v>66</v>
      </c>
      <c r="I29" s="54"/>
      <c r="J29" s="54"/>
    </row>
    <row r="30" spans="2:10" x14ac:dyDescent="0.25">
      <c r="B30" s="52">
        <v>40806</v>
      </c>
      <c r="C30" s="54" t="s">
        <v>87</v>
      </c>
      <c r="D30" s="54"/>
      <c r="E30" s="53">
        <v>8</v>
      </c>
      <c r="F30" s="53"/>
      <c r="G30" s="53"/>
      <c r="H30" s="54" t="s">
        <v>65</v>
      </c>
      <c r="I30" s="70" t="s">
        <v>107</v>
      </c>
      <c r="J30" s="54"/>
    </row>
    <row r="31" spans="2:10" x14ac:dyDescent="0.25">
      <c r="B31" s="52">
        <v>40843</v>
      </c>
      <c r="C31" s="54" t="s">
        <v>7</v>
      </c>
      <c r="D31" s="54"/>
      <c r="E31" s="53">
        <v>39.18</v>
      </c>
      <c r="F31" s="53"/>
      <c r="G31" s="53"/>
      <c r="H31" s="54" t="s">
        <v>65</v>
      </c>
      <c r="I31" s="54"/>
      <c r="J31" s="54"/>
    </row>
    <row r="32" spans="2:10" x14ac:dyDescent="0.25">
      <c r="B32" s="52">
        <v>40854</v>
      </c>
      <c r="C32" s="54" t="s">
        <v>13</v>
      </c>
      <c r="D32" s="54"/>
      <c r="E32" s="53">
        <v>5.94</v>
      </c>
      <c r="F32" s="53"/>
      <c r="G32" s="53"/>
      <c r="H32" s="54" t="s">
        <v>65</v>
      </c>
      <c r="I32" s="54"/>
      <c r="J32" s="54"/>
    </row>
    <row r="33" spans="2:10" x14ac:dyDescent="0.25">
      <c r="B33" s="52">
        <v>40877</v>
      </c>
      <c r="C33" s="54" t="s">
        <v>13</v>
      </c>
      <c r="D33" s="54"/>
      <c r="E33" s="53">
        <v>18.8</v>
      </c>
      <c r="F33" s="53"/>
      <c r="G33" s="53"/>
      <c r="H33" s="54" t="s">
        <v>65</v>
      </c>
      <c r="I33" s="54"/>
      <c r="J33" s="54"/>
    </row>
    <row r="34" spans="2:10" x14ac:dyDescent="0.25">
      <c r="B34" s="52">
        <v>40956</v>
      </c>
      <c r="C34" s="57" t="s">
        <v>88</v>
      </c>
      <c r="D34" s="54"/>
      <c r="E34" s="53">
        <v>29.97</v>
      </c>
      <c r="F34" s="53"/>
      <c r="G34" s="53"/>
      <c r="H34" s="54" t="s">
        <v>78</v>
      </c>
      <c r="I34" s="54"/>
      <c r="J34" s="54"/>
    </row>
    <row r="35" spans="2:10" x14ac:dyDescent="0.25">
      <c r="B35" s="52">
        <v>40959</v>
      </c>
      <c r="C35" s="57" t="s">
        <v>13</v>
      </c>
      <c r="D35" s="54"/>
      <c r="E35" s="53">
        <v>7.98</v>
      </c>
      <c r="F35" s="53"/>
      <c r="G35" s="53"/>
      <c r="H35" s="54" t="s">
        <v>78</v>
      </c>
      <c r="I35" s="54"/>
      <c r="J35" s="54"/>
    </row>
    <row r="36" spans="2:10" x14ac:dyDescent="0.25">
      <c r="B36" s="52">
        <v>40967</v>
      </c>
      <c r="C36" s="57" t="s">
        <v>88</v>
      </c>
      <c r="D36" s="54"/>
      <c r="E36" s="53">
        <v>122</v>
      </c>
      <c r="F36" s="53"/>
      <c r="G36" s="53"/>
      <c r="H36" s="54" t="s">
        <v>78</v>
      </c>
      <c r="I36" s="54"/>
      <c r="J36" s="54"/>
    </row>
    <row r="37" spans="2:10" x14ac:dyDescent="0.25">
      <c r="B37" s="52">
        <v>40967</v>
      </c>
      <c r="C37" s="57" t="s">
        <v>7</v>
      </c>
      <c r="D37" s="54"/>
      <c r="E37" s="53">
        <v>36.24</v>
      </c>
      <c r="F37" s="53"/>
      <c r="G37" s="53"/>
      <c r="H37" s="54" t="s">
        <v>78</v>
      </c>
      <c r="I37" s="54"/>
      <c r="J37" s="54"/>
    </row>
    <row r="38" spans="2:10" x14ac:dyDescent="0.25">
      <c r="B38" s="52">
        <v>40973</v>
      </c>
      <c r="C38" s="57" t="s">
        <v>7</v>
      </c>
      <c r="D38" s="54"/>
      <c r="E38" s="53">
        <v>85.57</v>
      </c>
      <c r="F38" s="53"/>
      <c r="G38" s="53"/>
      <c r="H38" s="54" t="s">
        <v>78</v>
      </c>
      <c r="I38" s="54"/>
      <c r="J38" s="54"/>
    </row>
    <row r="39" spans="2:10" x14ac:dyDescent="0.25">
      <c r="B39" s="52">
        <v>40987</v>
      </c>
      <c r="C39" s="57" t="s">
        <v>89</v>
      </c>
      <c r="D39" s="54"/>
      <c r="E39" s="53">
        <v>79.540000000000006</v>
      </c>
      <c r="F39" s="53"/>
      <c r="G39" s="53"/>
      <c r="H39" s="54" t="s">
        <v>78</v>
      </c>
      <c r="I39" s="54"/>
      <c r="J39" s="54"/>
    </row>
    <row r="40" spans="2:10" x14ac:dyDescent="0.25">
      <c r="B40" s="52">
        <v>41017</v>
      </c>
      <c r="C40" s="54" t="s">
        <v>90</v>
      </c>
      <c r="D40" s="54"/>
      <c r="E40" s="53">
        <v>17.100000000000001</v>
      </c>
      <c r="F40" s="53"/>
      <c r="G40" s="53"/>
      <c r="H40" s="54" t="s">
        <v>65</v>
      </c>
      <c r="I40" s="54"/>
      <c r="J40" s="54"/>
    </row>
    <row r="41" spans="2:10" x14ac:dyDescent="0.25">
      <c r="B41" s="52">
        <v>41023</v>
      </c>
      <c r="C41" s="54" t="s">
        <v>91</v>
      </c>
      <c r="D41" s="54"/>
      <c r="E41" s="53">
        <v>19.47</v>
      </c>
      <c r="F41" s="53"/>
      <c r="G41" s="53"/>
      <c r="H41" s="54" t="s">
        <v>65</v>
      </c>
      <c r="I41" s="54"/>
      <c r="J41" s="54"/>
    </row>
    <row r="42" spans="2:10" x14ac:dyDescent="0.25">
      <c r="B42" s="52">
        <v>41026</v>
      </c>
      <c r="C42" s="54" t="s">
        <v>7</v>
      </c>
      <c r="D42" s="54"/>
      <c r="E42" s="53">
        <v>40.19</v>
      </c>
      <c r="F42" s="53"/>
      <c r="G42" s="53"/>
      <c r="H42" s="54" t="s">
        <v>65</v>
      </c>
      <c r="I42" s="54"/>
      <c r="J42" s="54"/>
    </row>
    <row r="43" spans="2:10" x14ac:dyDescent="0.25">
      <c r="B43" s="52">
        <v>41036</v>
      </c>
      <c r="C43" s="54" t="s">
        <v>88</v>
      </c>
      <c r="D43" s="54"/>
      <c r="E43" s="53">
        <v>37.81</v>
      </c>
      <c r="F43" s="53"/>
      <c r="G43" s="53"/>
      <c r="H43" s="54" t="s">
        <v>65</v>
      </c>
      <c r="I43" s="54"/>
      <c r="J43" s="54"/>
    </row>
    <row r="44" spans="2:10" x14ac:dyDescent="0.25">
      <c r="B44" s="52">
        <v>41060</v>
      </c>
      <c r="C44" s="54" t="s">
        <v>92</v>
      </c>
      <c r="D44" s="54"/>
      <c r="E44" s="53">
        <v>121.76</v>
      </c>
      <c r="F44" s="53"/>
      <c r="G44" s="53"/>
      <c r="H44" s="54" t="s">
        <v>65</v>
      </c>
      <c r="I44" s="54"/>
      <c r="J44" s="54"/>
    </row>
    <row r="45" spans="2:10" x14ac:dyDescent="0.25">
      <c r="B45" s="52">
        <v>41082</v>
      </c>
      <c r="C45" s="57" t="s">
        <v>51</v>
      </c>
      <c r="D45" s="54"/>
      <c r="E45" s="53">
        <v>23.05</v>
      </c>
      <c r="F45" s="53"/>
      <c r="G45" s="53"/>
      <c r="H45" s="54" t="s">
        <v>65</v>
      </c>
      <c r="I45" s="54"/>
      <c r="J45" s="54"/>
    </row>
    <row r="46" spans="2:10" x14ac:dyDescent="0.25">
      <c r="B46" s="52">
        <v>41090</v>
      </c>
      <c r="C46" s="56" t="s">
        <v>93</v>
      </c>
      <c r="D46" s="54"/>
      <c r="E46" s="53">
        <v>54.63</v>
      </c>
      <c r="F46" s="53"/>
      <c r="G46" s="53"/>
      <c r="H46" s="54" t="s">
        <v>65</v>
      </c>
      <c r="I46" s="54" t="s">
        <v>94</v>
      </c>
      <c r="J46" s="54"/>
    </row>
    <row r="47" spans="2:10" x14ac:dyDescent="0.25">
      <c r="B47" s="52"/>
      <c r="C47" s="56"/>
      <c r="E47" s="62">
        <f>SUM(E28:E46)</f>
        <v>874.75999999999988</v>
      </c>
      <c r="G47" s="53"/>
      <c r="H47" s="54"/>
      <c r="I47" s="54"/>
      <c r="J47" s="54"/>
    </row>
    <row r="48" spans="2:10" x14ac:dyDescent="0.25">
      <c r="B48" s="52"/>
      <c r="C48" s="56"/>
      <c r="D48" s="60" t="s">
        <v>95</v>
      </c>
      <c r="F48" s="62">
        <f>E26+E47</f>
        <v>3891.7599999999998</v>
      </c>
      <c r="G48" s="53"/>
      <c r="H48" s="54"/>
      <c r="I48" s="54"/>
      <c r="J48" s="54"/>
    </row>
    <row r="49" spans="2:10" x14ac:dyDescent="0.25">
      <c r="B49" s="52"/>
      <c r="C49" s="56"/>
      <c r="F49" s="65" t="s">
        <v>96</v>
      </c>
      <c r="G49" s="64">
        <f>E47+E26+F15</f>
        <v>11121.42</v>
      </c>
      <c r="H49" s="54"/>
      <c r="I49" s="54"/>
      <c r="J49" s="54"/>
    </row>
    <row r="50" spans="2:10" x14ac:dyDescent="0.25">
      <c r="B50" s="52"/>
      <c r="C50" s="56"/>
      <c r="D50" s="54" t="s">
        <v>97</v>
      </c>
      <c r="E50" s="53">
        <v>2174</v>
      </c>
      <c r="F50" s="63"/>
      <c r="G50" s="53"/>
      <c r="H50" s="54"/>
      <c r="I50" s="54"/>
      <c r="J50" s="54"/>
    </row>
    <row r="51" spans="2:10" x14ac:dyDescent="0.25">
      <c r="D51" s="50" t="s">
        <v>98</v>
      </c>
      <c r="E51" s="63">
        <f>F48-E50</f>
        <v>1717.7599999999998</v>
      </c>
      <c r="J51" s="54"/>
    </row>
    <row r="52" spans="2:10" x14ac:dyDescent="0.25">
      <c r="D52" s="73" t="s">
        <v>102</v>
      </c>
      <c r="E52" s="63"/>
      <c r="G52" s="62">
        <f>G10-G49</f>
        <v>1032.6299999999992</v>
      </c>
      <c r="J52" s="54"/>
    </row>
    <row r="53" spans="2:10" x14ac:dyDescent="0.25">
      <c r="D53" s="67"/>
    </row>
    <row r="54" spans="2:10" x14ac:dyDescent="0.25">
      <c r="H54" s="51" t="s">
        <v>103</v>
      </c>
    </row>
    <row r="55" spans="2:10" x14ac:dyDescent="0.25">
      <c r="B55" s="68">
        <v>40956</v>
      </c>
      <c r="C55" s="57" t="s">
        <v>88</v>
      </c>
      <c r="E55" s="63">
        <v>29.97</v>
      </c>
      <c r="F55" s="63"/>
      <c r="G55" s="63"/>
      <c r="H55" s="50" t="s">
        <v>104</v>
      </c>
      <c r="I55" s="50" t="s">
        <v>105</v>
      </c>
    </row>
    <row r="56" spans="2:10" x14ac:dyDescent="0.25">
      <c r="B56" s="68">
        <v>40959</v>
      </c>
      <c r="C56" s="57" t="s">
        <v>13</v>
      </c>
      <c r="E56" s="63">
        <v>7.98</v>
      </c>
      <c r="F56" s="63"/>
      <c r="G56" s="63"/>
      <c r="H56" s="50" t="s">
        <v>104</v>
      </c>
      <c r="I56" s="50" t="s">
        <v>105</v>
      </c>
    </row>
    <row r="57" spans="2:10" x14ac:dyDescent="0.25">
      <c r="B57" s="68">
        <v>40961</v>
      </c>
      <c r="C57" s="57" t="s">
        <v>77</v>
      </c>
      <c r="E57" s="63">
        <v>474</v>
      </c>
      <c r="F57" s="63"/>
      <c r="G57" s="63"/>
      <c r="H57" s="50" t="s">
        <v>104</v>
      </c>
      <c r="I57" s="50" t="s">
        <v>105</v>
      </c>
    </row>
    <row r="58" spans="2:10" x14ac:dyDescent="0.25">
      <c r="B58" s="68">
        <v>40967</v>
      </c>
      <c r="C58" s="57" t="s">
        <v>88</v>
      </c>
      <c r="E58" s="63">
        <v>122</v>
      </c>
      <c r="F58" s="63"/>
      <c r="G58" s="63"/>
      <c r="H58" s="50" t="s">
        <v>104</v>
      </c>
      <c r="I58" s="50" t="s">
        <v>105</v>
      </c>
    </row>
    <row r="59" spans="2:10" x14ac:dyDescent="0.25">
      <c r="B59" s="68">
        <v>40967</v>
      </c>
      <c r="C59" s="57" t="s">
        <v>7</v>
      </c>
      <c r="E59" s="63">
        <v>36.24</v>
      </c>
      <c r="F59" s="63"/>
      <c r="G59" s="63"/>
      <c r="H59" s="50" t="s">
        <v>104</v>
      </c>
      <c r="I59" s="50" t="s">
        <v>105</v>
      </c>
    </row>
    <row r="60" spans="2:10" x14ac:dyDescent="0.25">
      <c r="B60" s="68">
        <v>40973</v>
      </c>
      <c r="C60" s="57" t="s">
        <v>7</v>
      </c>
      <c r="E60" s="63">
        <v>85.57</v>
      </c>
      <c r="F60" s="63"/>
      <c r="G60" s="63"/>
      <c r="H60" s="50" t="s">
        <v>104</v>
      </c>
      <c r="I60" s="50" t="s">
        <v>105</v>
      </c>
    </row>
    <row r="61" spans="2:10" x14ac:dyDescent="0.25">
      <c r="B61" s="68">
        <v>40987</v>
      </c>
      <c r="C61" s="57" t="s">
        <v>89</v>
      </c>
      <c r="E61" s="63">
        <v>79.540000000000006</v>
      </c>
      <c r="F61" s="63"/>
      <c r="G61" s="63"/>
      <c r="H61" s="50" t="s">
        <v>104</v>
      </c>
      <c r="I61" s="50" t="s">
        <v>105</v>
      </c>
    </row>
    <row r="62" spans="2:10" x14ac:dyDescent="0.25">
      <c r="B62" s="68"/>
      <c r="C62" s="57"/>
      <c r="D62" s="69" t="s">
        <v>106</v>
      </c>
      <c r="E62" s="62">
        <v>835.3</v>
      </c>
      <c r="I62" s="63"/>
    </row>
    <row r="63" spans="2:10" x14ac:dyDescent="0.25">
      <c r="B63" s="51" t="s">
        <v>99</v>
      </c>
      <c r="J63" s="54"/>
    </row>
    <row r="64" spans="2:10" x14ac:dyDescent="0.25">
      <c r="B64" s="66">
        <v>41091</v>
      </c>
      <c r="C64" s="50" t="s">
        <v>100</v>
      </c>
      <c r="E64" s="72">
        <v>1201.47</v>
      </c>
      <c r="G64" s="63"/>
    </row>
    <row r="65" spans="2:6" x14ac:dyDescent="0.25">
      <c r="B65" s="66">
        <v>41131</v>
      </c>
      <c r="C65" s="71" t="s">
        <v>55</v>
      </c>
      <c r="E65" s="72">
        <v>2326</v>
      </c>
      <c r="F65" s="71" t="s">
        <v>111</v>
      </c>
    </row>
    <row r="66" spans="2:6" x14ac:dyDescent="0.25">
      <c r="B66" s="66">
        <v>41091</v>
      </c>
      <c r="C66" s="50" t="s">
        <v>101</v>
      </c>
      <c r="E66" s="50">
        <v>-909.16</v>
      </c>
    </row>
    <row r="67" spans="2:6" x14ac:dyDescent="0.25">
      <c r="B67" s="66">
        <v>41131</v>
      </c>
      <c r="C67" s="71" t="s">
        <v>108</v>
      </c>
      <c r="E67" s="72">
        <v>-500</v>
      </c>
      <c r="F67" s="71" t="s">
        <v>109</v>
      </c>
    </row>
    <row r="68" spans="2:6" x14ac:dyDescent="0.25">
      <c r="C68" s="71"/>
      <c r="E68" s="72">
        <f>SUM(E64:E67)</f>
        <v>2118.3100000000004</v>
      </c>
    </row>
    <row r="69" spans="2:6" x14ac:dyDescent="0.25">
      <c r="D69" s="84" t="s">
        <v>119</v>
      </c>
      <c r="E69" s="72">
        <f>E68-G52</f>
        <v>1085.6800000000012</v>
      </c>
    </row>
    <row r="70" spans="2:6" x14ac:dyDescent="0.25">
      <c r="C70" s="83" t="s">
        <v>116</v>
      </c>
    </row>
    <row r="71" spans="2:6" x14ac:dyDescent="0.25">
      <c r="C71" s="83" t="s">
        <v>118</v>
      </c>
    </row>
    <row r="72" spans="2:6" x14ac:dyDescent="0.25">
      <c r="C72" s="83" t="s">
        <v>117</v>
      </c>
    </row>
  </sheetData>
  <printOptions gridLines="1"/>
  <pageMargins left="0.7" right="0.7" top="0.75" bottom="0.75" header="0.3" footer="0.3"/>
  <pageSetup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B9" workbookViewId="0">
      <selection activeCell="H34" sqref="H34"/>
    </sheetView>
  </sheetViews>
  <sheetFormatPr defaultRowHeight="12.75" x14ac:dyDescent="0.2"/>
  <cols>
    <col min="1" max="1" width="4.5703125" customWidth="1"/>
    <col min="2" max="2" width="6" customWidth="1"/>
    <col min="3" max="3" width="32.42578125" customWidth="1"/>
    <col min="4" max="4" width="9.5703125" style="3" customWidth="1"/>
    <col min="5" max="5" width="9" style="3" customWidth="1"/>
    <col min="6" max="6" width="10.5703125" style="5" customWidth="1"/>
    <col min="7" max="7" width="3.140625" style="5" customWidth="1"/>
    <col min="8" max="8" width="78" style="27" customWidth="1"/>
    <col min="9" max="10" width="10.85546875" style="27" customWidth="1"/>
    <col min="11" max="11" width="46.28515625" customWidth="1"/>
    <col min="13" max="13" width="26" customWidth="1"/>
  </cols>
  <sheetData>
    <row r="1" spans="1:12" ht="20.25" x14ac:dyDescent="0.3">
      <c r="A1" s="6" t="s">
        <v>59</v>
      </c>
      <c r="C1" s="7"/>
      <c r="H1" s="31" t="s">
        <v>37</v>
      </c>
      <c r="I1" s="26"/>
      <c r="J1" s="26"/>
    </row>
    <row r="2" spans="1:12" s="17" customFormat="1" ht="14.25" x14ac:dyDescent="0.2">
      <c r="D2" s="23"/>
      <c r="E2" s="23"/>
      <c r="F2" s="19"/>
      <c r="G2" s="19"/>
      <c r="H2" s="44"/>
      <c r="I2" s="28"/>
      <c r="J2" s="28"/>
      <c r="K2" s="39"/>
    </row>
    <row r="3" spans="1:12" ht="14.25" x14ac:dyDescent="0.2">
      <c r="B3" s="25"/>
      <c r="H3" s="45"/>
    </row>
    <row r="4" spans="1:12" ht="20.25" x14ac:dyDescent="0.3">
      <c r="A4" s="8" t="s">
        <v>41</v>
      </c>
      <c r="C4" s="1"/>
      <c r="D4" s="4"/>
      <c r="H4" s="46"/>
    </row>
    <row r="5" spans="1:12" ht="14.25" x14ac:dyDescent="0.2">
      <c r="B5" s="17" t="s">
        <v>42</v>
      </c>
      <c r="C5" s="17"/>
      <c r="D5" s="19"/>
      <c r="E5" s="19">
        <v>916</v>
      </c>
      <c r="F5" s="19"/>
      <c r="G5" s="19"/>
      <c r="H5" s="44" t="s">
        <v>39</v>
      </c>
      <c r="I5" s="41"/>
      <c r="J5" s="41"/>
    </row>
    <row r="6" spans="1:12" ht="15" x14ac:dyDescent="0.25">
      <c r="B6" s="17"/>
      <c r="C6" s="17"/>
      <c r="D6" s="19"/>
      <c r="E6" s="19"/>
      <c r="F6" s="19"/>
      <c r="G6" s="19"/>
      <c r="H6" s="44"/>
      <c r="I6" s="18"/>
      <c r="J6" s="30"/>
      <c r="K6" s="2"/>
    </row>
    <row r="7" spans="1:12" ht="15" x14ac:dyDescent="0.25">
      <c r="B7" s="17" t="s">
        <v>43</v>
      </c>
      <c r="C7" s="17"/>
      <c r="D7" s="19"/>
      <c r="E7" s="19"/>
      <c r="F7" s="19"/>
      <c r="G7" s="19"/>
      <c r="H7" s="44"/>
      <c r="I7" s="30"/>
      <c r="J7" s="30"/>
    </row>
    <row r="8" spans="1:12" ht="15" x14ac:dyDescent="0.25">
      <c r="B8" s="17"/>
      <c r="C8" s="17" t="s">
        <v>1</v>
      </c>
      <c r="D8" s="19">
        <v>6000</v>
      </c>
      <c r="E8" s="19"/>
      <c r="F8" s="19"/>
      <c r="G8" s="19"/>
      <c r="H8" s="44" t="s">
        <v>40</v>
      </c>
      <c r="I8" s="30"/>
      <c r="J8" s="30"/>
      <c r="K8" s="11"/>
    </row>
    <row r="9" spans="1:12" ht="14.25" x14ac:dyDescent="0.2">
      <c r="B9" s="17"/>
      <c r="C9" s="17" t="s">
        <v>2</v>
      </c>
      <c r="D9" s="19">
        <v>4625.28</v>
      </c>
      <c r="E9" s="19"/>
      <c r="F9" s="19"/>
      <c r="G9" s="19"/>
      <c r="H9" s="44" t="s">
        <v>60</v>
      </c>
      <c r="K9" s="40"/>
    </row>
    <row r="10" spans="1:12" ht="14.25" x14ac:dyDescent="0.2">
      <c r="B10" s="17"/>
      <c r="C10" s="17"/>
      <c r="D10" s="19"/>
      <c r="E10" s="19"/>
      <c r="F10" s="19"/>
      <c r="G10" s="19"/>
      <c r="H10" s="44"/>
    </row>
    <row r="11" spans="1:12" ht="15" x14ac:dyDescent="0.25">
      <c r="B11" s="17"/>
      <c r="C11" s="20" t="s">
        <v>3</v>
      </c>
      <c r="D11" s="19"/>
      <c r="E11" s="19">
        <f>SUM(D8:D13)</f>
        <v>10625.279999999999</v>
      </c>
      <c r="F11" s="19"/>
      <c r="G11" s="19"/>
      <c r="H11" s="44"/>
      <c r="I11" s="18"/>
      <c r="J11" s="30"/>
      <c r="L11" s="15"/>
    </row>
    <row r="12" spans="1:12" ht="14.25" x14ac:dyDescent="0.2">
      <c r="B12" s="17"/>
      <c r="C12" s="17"/>
      <c r="D12" s="19"/>
      <c r="E12" s="19"/>
      <c r="F12" s="19"/>
      <c r="G12" s="19"/>
      <c r="H12" s="44"/>
      <c r="I12" s="29"/>
      <c r="J12" s="29"/>
    </row>
    <row r="13" spans="1:12" ht="15" x14ac:dyDescent="0.25">
      <c r="B13" s="17"/>
      <c r="C13" s="21" t="s">
        <v>4</v>
      </c>
      <c r="D13" s="19"/>
      <c r="E13" s="19"/>
      <c r="F13" s="22">
        <f>SUM(E5:E12)</f>
        <v>11541.279999999999</v>
      </c>
      <c r="G13" s="22"/>
      <c r="H13" s="44"/>
      <c r="I13" s="22"/>
      <c r="J13" s="22"/>
    </row>
    <row r="14" spans="1:12" ht="15" x14ac:dyDescent="0.25">
      <c r="B14" s="17"/>
      <c r="C14" s="21"/>
      <c r="D14" s="19"/>
      <c r="E14" s="19"/>
      <c r="F14" s="22"/>
      <c r="G14" s="22"/>
      <c r="H14" s="44"/>
      <c r="I14" s="22"/>
      <c r="J14" s="22"/>
    </row>
    <row r="15" spans="1:12" ht="15.75" x14ac:dyDescent="0.25">
      <c r="A15" s="8" t="s">
        <v>44</v>
      </c>
      <c r="B15" s="17"/>
      <c r="C15" s="21"/>
      <c r="D15" s="19"/>
      <c r="E15" s="19"/>
      <c r="F15" s="22"/>
      <c r="G15" s="22"/>
      <c r="H15" s="44"/>
      <c r="I15" s="22"/>
      <c r="J15" s="22"/>
    </row>
    <row r="16" spans="1:12" ht="14.25" x14ac:dyDescent="0.2">
      <c r="B16" s="2" t="s">
        <v>114</v>
      </c>
      <c r="D16" s="5"/>
      <c r="E16" s="19"/>
      <c r="F16" s="19"/>
      <c r="G16" s="19"/>
      <c r="H16" s="44"/>
      <c r="I16" s="29"/>
      <c r="J16" s="29"/>
      <c r="K16" s="15"/>
    </row>
    <row r="17" spans="2:11" ht="14.25" x14ac:dyDescent="0.2">
      <c r="B17" s="17"/>
      <c r="C17" s="17" t="s">
        <v>17</v>
      </c>
      <c r="D17" s="19">
        <v>4322</v>
      </c>
      <c r="E17" s="19"/>
      <c r="F17" s="19"/>
      <c r="G17" s="19"/>
      <c r="H17" s="44" t="s">
        <v>46</v>
      </c>
      <c r="I17" s="18"/>
      <c r="J17" s="29"/>
      <c r="K17" s="2"/>
    </row>
    <row r="18" spans="2:11" ht="14.25" x14ac:dyDescent="0.2">
      <c r="C18" s="17" t="s">
        <v>19</v>
      </c>
      <c r="D18" s="19">
        <v>2640</v>
      </c>
      <c r="E18" s="19"/>
      <c r="F18" s="19"/>
      <c r="G18" s="19"/>
      <c r="H18" s="44" t="s">
        <v>47</v>
      </c>
      <c r="I18" s="18"/>
      <c r="J18" s="29"/>
    </row>
    <row r="19" spans="2:11" ht="15" x14ac:dyDescent="0.25">
      <c r="C19" s="20" t="s">
        <v>3</v>
      </c>
      <c r="D19" s="5"/>
      <c r="E19" s="19">
        <f>SUM(D17:D18)</f>
        <v>6962</v>
      </c>
      <c r="F19" s="19"/>
      <c r="G19" s="19"/>
      <c r="H19" s="47"/>
      <c r="I19" s="18"/>
      <c r="J19" s="38"/>
    </row>
    <row r="20" spans="2:11" ht="14.25" x14ac:dyDescent="0.2">
      <c r="D20" s="5"/>
      <c r="E20" s="5"/>
      <c r="F20" s="19"/>
      <c r="G20" s="19"/>
      <c r="H20" s="48"/>
      <c r="I20" s="29"/>
      <c r="J20" s="29"/>
    </row>
    <row r="21" spans="2:11" ht="15" x14ac:dyDescent="0.25">
      <c r="B21" t="s">
        <v>115</v>
      </c>
      <c r="D21" s="5"/>
      <c r="E21" s="19"/>
      <c r="H21" s="45"/>
      <c r="J21" s="42"/>
      <c r="K21" s="37"/>
    </row>
    <row r="22" spans="2:11" ht="14.25" x14ac:dyDescent="0.2">
      <c r="B22" s="17"/>
      <c r="C22" s="17" t="s">
        <v>27</v>
      </c>
      <c r="D22" s="19">
        <v>2200</v>
      </c>
      <c r="E22" s="19"/>
      <c r="F22" s="19"/>
      <c r="G22" s="19"/>
      <c r="H22" s="44"/>
      <c r="I22" s="29"/>
      <c r="J22" s="29"/>
    </row>
    <row r="23" spans="2:11" ht="15" x14ac:dyDescent="0.25">
      <c r="B23" s="17"/>
      <c r="C23" s="17" t="s">
        <v>45</v>
      </c>
      <c r="D23" s="19">
        <v>900</v>
      </c>
      <c r="E23" s="19"/>
      <c r="F23" s="19"/>
      <c r="G23" s="19"/>
      <c r="H23" s="44" t="s">
        <v>48</v>
      </c>
      <c r="I23" s="30"/>
      <c r="J23" s="30"/>
    </row>
    <row r="24" spans="2:11" ht="15" x14ac:dyDescent="0.25">
      <c r="B24" s="17"/>
      <c r="C24" s="17" t="s">
        <v>15</v>
      </c>
      <c r="D24" s="19">
        <v>479</v>
      </c>
      <c r="E24" s="19"/>
      <c r="F24" s="19"/>
      <c r="G24" s="19"/>
      <c r="H24" s="44" t="s">
        <v>49</v>
      </c>
      <c r="I24" s="30"/>
      <c r="J24" s="30"/>
      <c r="K24" s="2"/>
    </row>
    <row r="25" spans="2:11" ht="15" x14ac:dyDescent="0.25">
      <c r="B25" s="17"/>
      <c r="C25" s="17" t="s">
        <v>22</v>
      </c>
      <c r="D25" s="19">
        <v>1000</v>
      </c>
      <c r="E25" s="19"/>
      <c r="F25" s="19"/>
      <c r="G25" s="19"/>
      <c r="H25" s="44" t="s">
        <v>50</v>
      </c>
      <c r="I25" s="30"/>
      <c r="J25" s="30"/>
      <c r="K25" s="16"/>
    </row>
    <row r="26" spans="2:11" ht="15" x14ac:dyDescent="0.25">
      <c r="B26" s="17"/>
      <c r="C26" s="17"/>
      <c r="D26" s="19"/>
      <c r="E26" s="19"/>
      <c r="F26" s="19"/>
      <c r="G26" s="19"/>
      <c r="H26" s="44"/>
      <c r="I26" s="30"/>
      <c r="J26" s="30"/>
      <c r="K26" s="2"/>
    </row>
    <row r="27" spans="2:11" ht="15" x14ac:dyDescent="0.25">
      <c r="B27" s="17"/>
      <c r="D27" s="5"/>
      <c r="E27" s="19"/>
      <c r="F27" s="19"/>
      <c r="G27" s="19"/>
      <c r="H27" s="44"/>
      <c r="I27" s="30"/>
      <c r="J27" s="30"/>
      <c r="K27" s="2"/>
    </row>
    <row r="28" spans="2:11" ht="15" x14ac:dyDescent="0.25">
      <c r="B28" s="17"/>
      <c r="C28" s="20" t="s">
        <v>3</v>
      </c>
      <c r="D28" s="19"/>
      <c r="E28" s="19">
        <f>SUM(D22:D27)</f>
        <v>4579</v>
      </c>
      <c r="F28" s="19"/>
      <c r="G28" s="19"/>
      <c r="H28" s="45"/>
      <c r="I28" s="18"/>
      <c r="J28" s="42"/>
      <c r="K28" s="2"/>
    </row>
    <row r="29" spans="2:11" ht="15" x14ac:dyDescent="0.25">
      <c r="D29" s="5"/>
      <c r="E29" s="5"/>
      <c r="F29" s="19"/>
      <c r="G29" s="19"/>
      <c r="H29" s="44"/>
      <c r="I29" s="30"/>
      <c r="J29" s="30"/>
    </row>
    <row r="30" spans="2:11" ht="15" x14ac:dyDescent="0.25">
      <c r="C30" s="21" t="s">
        <v>4</v>
      </c>
      <c r="D30" s="19"/>
      <c r="E30" s="19"/>
      <c r="F30" s="22">
        <f>SUM(E19:E28)</f>
        <v>11541</v>
      </c>
      <c r="G30" s="19"/>
      <c r="H30" s="44"/>
      <c r="I30" s="18"/>
      <c r="J30" s="22"/>
      <c r="K30" s="37"/>
    </row>
    <row r="31" spans="2:11" ht="15" x14ac:dyDescent="0.25">
      <c r="B31" s="17" t="s">
        <v>20</v>
      </c>
      <c r="D31" s="5"/>
      <c r="E31" s="5"/>
      <c r="F31" s="5">
        <f>F13-F30</f>
        <v>0.27999999999883585</v>
      </c>
      <c r="G31" s="22"/>
      <c r="H31" s="44"/>
      <c r="I31" s="22"/>
      <c r="J31" s="5"/>
      <c r="K31" s="43"/>
    </row>
    <row r="32" spans="2:11" ht="15" x14ac:dyDescent="0.25">
      <c r="D32" s="19"/>
      <c r="E32" s="19"/>
      <c r="F32" s="22"/>
      <c r="G32" s="22"/>
      <c r="H32" s="44"/>
    </row>
    <row r="33" spans="1:12" ht="15.75" x14ac:dyDescent="0.25">
      <c r="A33" s="8" t="s">
        <v>38</v>
      </c>
      <c r="C33" s="17"/>
      <c r="D33" s="19"/>
      <c r="E33" s="19"/>
      <c r="F33" s="19"/>
      <c r="G33" s="19"/>
      <c r="H33" s="44"/>
      <c r="I33" s="29"/>
      <c r="J33" s="22"/>
      <c r="K33" s="1"/>
    </row>
    <row r="34" spans="1:12" ht="15" x14ac:dyDescent="0.25">
      <c r="B34" s="17" t="s">
        <v>42</v>
      </c>
      <c r="C34" s="17"/>
      <c r="D34" s="19"/>
      <c r="E34" s="19">
        <v>921</v>
      </c>
      <c r="F34" s="19"/>
      <c r="G34" s="19"/>
      <c r="H34" s="44"/>
      <c r="I34" s="29"/>
      <c r="J34" s="22"/>
      <c r="K34" s="1"/>
    </row>
    <row r="35" spans="1:12" ht="15" x14ac:dyDescent="0.25">
      <c r="B35" s="2"/>
      <c r="C35" s="17"/>
      <c r="D35" s="23"/>
      <c r="E35" s="23"/>
      <c r="F35" s="19"/>
      <c r="G35" s="19"/>
      <c r="H35" s="44"/>
      <c r="I35" s="29"/>
      <c r="J35" s="22"/>
      <c r="K35" s="1"/>
    </row>
    <row r="36" spans="1:12" ht="15" x14ac:dyDescent="0.2">
      <c r="B36" s="2"/>
      <c r="C36" s="2"/>
      <c r="F36" s="10"/>
      <c r="G36" s="10"/>
      <c r="H36" s="45"/>
      <c r="K36" s="2"/>
    </row>
    <row r="37" spans="1:12" ht="15" x14ac:dyDescent="0.25">
      <c r="A37" s="12" t="s">
        <v>6</v>
      </c>
      <c r="B37" s="24" t="s">
        <v>24</v>
      </c>
      <c r="C37" s="14"/>
      <c r="D37" s="16"/>
      <c r="E37" s="16"/>
      <c r="F37" s="15"/>
      <c r="G37" s="15"/>
      <c r="H37" s="33"/>
    </row>
    <row r="38" spans="1:12" ht="15.75" x14ac:dyDescent="0.25">
      <c r="A38" s="13"/>
      <c r="B38" s="24" t="s">
        <v>14</v>
      </c>
      <c r="E38" s="9"/>
      <c r="F38" s="10"/>
      <c r="G38" s="10"/>
      <c r="H38" s="35"/>
    </row>
    <row r="39" spans="1:12" x14ac:dyDescent="0.2">
      <c r="H39" s="33"/>
    </row>
    <row r="40" spans="1:12" s="3" customFormat="1" x14ac:dyDescent="0.2">
      <c r="F40" s="5"/>
      <c r="G40" s="5"/>
      <c r="H40" s="27"/>
      <c r="I40" s="27"/>
      <c r="J40" s="27"/>
      <c r="K40"/>
      <c r="L40"/>
    </row>
    <row r="43" spans="1:12" s="3" customFormat="1" x14ac:dyDescent="0.2">
      <c r="C43"/>
      <c r="F43" s="5"/>
      <c r="G43" s="5"/>
      <c r="H43" s="27"/>
      <c r="I43" s="27"/>
      <c r="J43" s="27"/>
      <c r="K43"/>
      <c r="L43"/>
    </row>
    <row r="44" spans="1:12" s="3" customFormat="1" x14ac:dyDescent="0.2">
      <c r="C44"/>
      <c r="F44" s="5"/>
      <c r="G44" s="5"/>
      <c r="H44" s="27"/>
      <c r="I44" s="27"/>
      <c r="J44" s="27"/>
      <c r="K44"/>
      <c r="L44"/>
    </row>
  </sheetData>
  <printOptions gridLines="1"/>
  <pageMargins left="0.75" right="0.56999999999999995" top="0.61" bottom="0.44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2011-12$Plan&amp;Final Rept</vt:lpstr>
      <vt:lpstr>FY2011-12$Details</vt:lpstr>
      <vt:lpstr>2012-13$Plan</vt:lpstr>
    </vt:vector>
  </TitlesOfParts>
  <Company>The 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IFAS Entomology &amp; Nematology</dc:creator>
  <cp:lastModifiedBy>IFAS Entomology &amp; Nematology</cp:lastModifiedBy>
  <cp:lastPrinted>2012-09-15T21:33:10Z</cp:lastPrinted>
  <dcterms:created xsi:type="dcterms:W3CDTF">2007-05-10T15:27:14Z</dcterms:created>
  <dcterms:modified xsi:type="dcterms:W3CDTF">2012-09-17T11:57:42Z</dcterms:modified>
</cp:coreProperties>
</file>